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60"/>
  </bookViews>
  <sheets>
    <sheet name="Notes" sheetId="3" r:id="rId1"/>
    <sheet name="Pumping_GWCU" sheetId="2" r:id="rId2"/>
    <sheet name="AugmentationRequirement" sheetId="10" r:id="rId3"/>
    <sheet name="CombinedRecharge" sheetId="6" r:id="rId4"/>
    <sheet name="AugSupplyvsReq" sheetId="9" r:id="rId5"/>
    <sheet name="TABLE" sheetId="11" r:id="rId6"/>
  </sheets>
  <calcPr calcId="145621"/>
</workbook>
</file>

<file path=xl/calcChain.xml><?xml version="1.0" encoding="utf-8"?>
<calcChain xmlns="http://schemas.openxmlformats.org/spreadsheetml/2006/main">
  <c r="P42" i="11" l="1"/>
  <c r="Q42" i="11"/>
  <c r="R42" i="11"/>
  <c r="N42" i="11"/>
  <c r="M42" i="11"/>
  <c r="L42" i="11"/>
  <c r="W19" i="11"/>
  <c r="V41" i="11"/>
  <c r="U41" i="11"/>
  <c r="T41" i="11"/>
  <c r="W41" i="11" s="1"/>
  <c r="S41" i="11"/>
  <c r="O41" i="11"/>
  <c r="V40" i="11"/>
  <c r="U40" i="11"/>
  <c r="T40" i="11"/>
  <c r="S40" i="11"/>
  <c r="O40" i="11"/>
  <c r="V39" i="11"/>
  <c r="U39" i="11"/>
  <c r="T39" i="11"/>
  <c r="S39" i="11"/>
  <c r="O39" i="11"/>
  <c r="V38" i="11"/>
  <c r="U38" i="11"/>
  <c r="T38" i="11"/>
  <c r="S38" i="11"/>
  <c r="O38" i="11"/>
  <c r="V37" i="11"/>
  <c r="U37" i="11"/>
  <c r="T37" i="11"/>
  <c r="S37" i="11"/>
  <c r="O37" i="11"/>
  <c r="V36" i="11"/>
  <c r="U36" i="11"/>
  <c r="T36" i="11"/>
  <c r="S36" i="11"/>
  <c r="O36" i="11"/>
  <c r="T31" i="11"/>
  <c r="S31" i="11"/>
  <c r="R31" i="11"/>
  <c r="M31" i="11"/>
  <c r="N31" i="11"/>
  <c r="O31" i="11"/>
  <c r="L31" i="11"/>
  <c r="U30" i="11"/>
  <c r="U29" i="11"/>
  <c r="U28" i="11"/>
  <c r="U27" i="11"/>
  <c r="U26" i="11"/>
  <c r="U25" i="11"/>
  <c r="U42" i="11" l="1"/>
  <c r="W40" i="11"/>
  <c r="W39" i="11"/>
  <c r="V42" i="11"/>
  <c r="O42" i="11"/>
  <c r="S42" i="11"/>
  <c r="T42" i="11"/>
  <c r="U31" i="11"/>
  <c r="W37" i="11"/>
  <c r="W38" i="11"/>
  <c r="W36" i="11"/>
  <c r="W42" i="11" s="1"/>
  <c r="M50" i="6"/>
  <c r="U9" i="11" l="1"/>
  <c r="T9" i="11"/>
  <c r="S9" i="11"/>
  <c r="R9" i="11"/>
  <c r="M19" i="11"/>
  <c r="N19" i="11"/>
  <c r="O19" i="11"/>
  <c r="P19" i="11"/>
  <c r="Q19" i="11"/>
  <c r="R19" i="11"/>
  <c r="S19" i="11"/>
  <c r="T19" i="11"/>
  <c r="U19" i="11"/>
  <c r="V19" i="11"/>
  <c r="L19" i="11"/>
  <c r="B65" i="9"/>
  <c r="O9" i="11"/>
  <c r="M9" i="11"/>
  <c r="N9" i="11"/>
  <c r="L9" i="11"/>
  <c r="R62" i="2" l="1"/>
  <c r="R63" i="2"/>
  <c r="R64" i="2"/>
  <c r="R65" i="2"/>
  <c r="R61" i="2"/>
  <c r="S57" i="2"/>
  <c r="S58" i="2"/>
  <c r="S59" i="2"/>
  <c r="S60" i="2"/>
  <c r="S56" i="2"/>
  <c r="R52" i="2"/>
  <c r="R53" i="2"/>
  <c r="R54" i="2"/>
  <c r="R55" i="2"/>
  <c r="R51" i="2"/>
  <c r="S47" i="2"/>
  <c r="S48" i="2"/>
  <c r="S49" i="2"/>
  <c r="S50" i="2"/>
  <c r="S46" i="2"/>
  <c r="R42" i="2"/>
  <c r="R43" i="2"/>
  <c r="R44" i="2"/>
  <c r="R45" i="2"/>
  <c r="R41" i="2"/>
  <c r="S37" i="2"/>
  <c r="S38" i="2"/>
  <c r="S39" i="2"/>
  <c r="S40" i="2"/>
  <c r="S36" i="2"/>
  <c r="Q36" i="2"/>
  <c r="R32" i="2"/>
  <c r="R33" i="2"/>
  <c r="R34" i="2"/>
  <c r="R35" i="2"/>
  <c r="R31" i="2"/>
  <c r="S27" i="2"/>
  <c r="S28" i="2"/>
  <c r="S29" i="2"/>
  <c r="S30" i="2"/>
  <c r="S26" i="2"/>
  <c r="P62" i="2"/>
  <c r="P63" i="2"/>
  <c r="P64" i="2"/>
  <c r="P65" i="2"/>
  <c r="P61" i="2"/>
  <c r="Q57" i="2"/>
  <c r="Q58" i="2"/>
  <c r="Q59" i="2"/>
  <c r="Q60" i="2"/>
  <c r="Q56" i="2"/>
  <c r="P52" i="2"/>
  <c r="P53" i="2"/>
  <c r="P54" i="2"/>
  <c r="P55" i="2"/>
  <c r="P51" i="2"/>
  <c r="Q47" i="2"/>
  <c r="Q48" i="2"/>
  <c r="Q49" i="2"/>
  <c r="Q50" i="2"/>
  <c r="Q46" i="2"/>
  <c r="P42" i="2"/>
  <c r="P43" i="2"/>
  <c r="P44" i="2"/>
  <c r="P45" i="2"/>
  <c r="P41" i="2"/>
  <c r="Q37" i="2"/>
  <c r="Q38" i="2"/>
  <c r="Q39" i="2"/>
  <c r="Q40" i="2"/>
  <c r="P32" i="2"/>
  <c r="P33" i="2"/>
  <c r="P34" i="2"/>
  <c r="P35" i="2"/>
  <c r="P31" i="2"/>
  <c r="Q27" i="2"/>
  <c r="Q28" i="2"/>
  <c r="Q29" i="2"/>
  <c r="Q30" i="2"/>
  <c r="Q26" i="2"/>
  <c r="N62" i="2"/>
  <c r="N63" i="2"/>
  <c r="N64" i="2"/>
  <c r="N65" i="2"/>
  <c r="N61" i="2"/>
  <c r="O57" i="2"/>
  <c r="O58" i="2"/>
  <c r="O59" i="2"/>
  <c r="O60" i="2"/>
  <c r="O56" i="2"/>
  <c r="N52" i="2"/>
  <c r="N53" i="2"/>
  <c r="N54" i="2"/>
  <c r="N55" i="2"/>
  <c r="N51" i="2"/>
  <c r="O47" i="2"/>
  <c r="O48" i="2"/>
  <c r="O49" i="2"/>
  <c r="O50" i="2"/>
  <c r="O46" i="2"/>
  <c r="N42" i="2"/>
  <c r="N43" i="2"/>
  <c r="N44" i="2"/>
  <c r="N45" i="2"/>
  <c r="N41" i="2"/>
  <c r="O37" i="2"/>
  <c r="O38" i="2"/>
  <c r="O39" i="2"/>
  <c r="O40" i="2"/>
  <c r="O36" i="2"/>
  <c r="N32" i="2"/>
  <c r="N33" i="2"/>
  <c r="N34" i="2"/>
  <c r="N35" i="2"/>
  <c r="N31" i="2"/>
  <c r="O27" i="2"/>
  <c r="O28" i="2"/>
  <c r="O29" i="2"/>
  <c r="O30" i="2"/>
  <c r="O26" i="2"/>
  <c r="L62" i="2"/>
  <c r="L63" i="2"/>
  <c r="L64" i="2"/>
  <c r="L65" i="2"/>
  <c r="L61" i="2"/>
  <c r="M57" i="2"/>
  <c r="M58" i="2"/>
  <c r="M59" i="2"/>
  <c r="M60" i="2"/>
  <c r="M56" i="2"/>
  <c r="L52" i="2"/>
  <c r="L53" i="2"/>
  <c r="L54" i="2"/>
  <c r="L55" i="2"/>
  <c r="L51" i="2"/>
  <c r="M47" i="2"/>
  <c r="M48" i="2"/>
  <c r="M49" i="2"/>
  <c r="M50" i="2"/>
  <c r="M46" i="2"/>
  <c r="L42" i="2"/>
  <c r="L43" i="2"/>
  <c r="L44" i="2"/>
  <c r="L45" i="2"/>
  <c r="L41" i="2"/>
  <c r="M37" i="2"/>
  <c r="M38" i="2"/>
  <c r="M39" i="2"/>
  <c r="M40" i="2"/>
  <c r="M36" i="2"/>
  <c r="L32" i="2"/>
  <c r="L33" i="2"/>
  <c r="L34" i="2"/>
  <c r="L35" i="2"/>
  <c r="L31" i="2"/>
  <c r="M27" i="2"/>
  <c r="M28" i="2"/>
  <c r="M29" i="2"/>
  <c r="M30" i="2"/>
  <c r="M26" i="2"/>
  <c r="L62" i="10"/>
  <c r="L63" i="10"/>
  <c r="L64" i="10"/>
  <c r="L65" i="10"/>
  <c r="L61" i="10"/>
  <c r="M57" i="10"/>
  <c r="M58" i="10"/>
  <c r="M59" i="10"/>
  <c r="M60" i="10"/>
  <c r="M56" i="10"/>
  <c r="L52" i="10"/>
  <c r="L53" i="10"/>
  <c r="L54" i="10"/>
  <c r="L55" i="10"/>
  <c r="L51" i="10"/>
  <c r="M47" i="10"/>
  <c r="M48" i="10"/>
  <c r="M49" i="10"/>
  <c r="M50" i="10"/>
  <c r="M46" i="10"/>
  <c r="L42" i="10"/>
  <c r="L43" i="10"/>
  <c r="L44" i="10"/>
  <c r="L45" i="10"/>
  <c r="L41" i="10"/>
  <c r="M37" i="10"/>
  <c r="M38" i="10"/>
  <c r="M39" i="10"/>
  <c r="M40" i="10"/>
  <c r="M36" i="10"/>
  <c r="L32" i="10"/>
  <c r="L33" i="10"/>
  <c r="L34" i="10"/>
  <c r="L35" i="10"/>
  <c r="L31" i="10"/>
  <c r="M27" i="10"/>
  <c r="M28" i="10"/>
  <c r="M29" i="10"/>
  <c r="M30" i="10"/>
  <c r="M26" i="10"/>
  <c r="J62" i="10"/>
  <c r="J63" i="10"/>
  <c r="J64" i="10"/>
  <c r="J65" i="10"/>
  <c r="J61" i="10"/>
  <c r="H62" i="10"/>
  <c r="H63" i="10"/>
  <c r="H64" i="10"/>
  <c r="H65" i="10"/>
  <c r="K57" i="10"/>
  <c r="K58" i="10"/>
  <c r="K59" i="10"/>
  <c r="K60" i="10"/>
  <c r="K56" i="10"/>
  <c r="J52" i="10"/>
  <c r="J53" i="10"/>
  <c r="J54" i="10"/>
  <c r="J55" i="10"/>
  <c r="J51" i="10"/>
  <c r="K47" i="10"/>
  <c r="K48" i="10"/>
  <c r="K49" i="10"/>
  <c r="K50" i="10"/>
  <c r="K46" i="10"/>
  <c r="J42" i="10"/>
  <c r="J43" i="10"/>
  <c r="J44" i="10"/>
  <c r="J45" i="10"/>
  <c r="J41" i="10"/>
  <c r="K37" i="10"/>
  <c r="K38" i="10"/>
  <c r="K39" i="10"/>
  <c r="K40" i="10"/>
  <c r="K36" i="10"/>
  <c r="J32" i="10"/>
  <c r="J33" i="10"/>
  <c r="J34" i="10"/>
  <c r="J35" i="10"/>
  <c r="J31" i="10"/>
  <c r="K27" i="10"/>
  <c r="K28" i="10"/>
  <c r="K29" i="10"/>
  <c r="K30" i="10"/>
  <c r="K26" i="10"/>
  <c r="I27" i="10"/>
  <c r="I28" i="10"/>
  <c r="I29" i="10"/>
  <c r="I30" i="10"/>
  <c r="I26" i="10"/>
  <c r="H35" i="10"/>
  <c r="I36" i="10"/>
  <c r="I37" i="10"/>
  <c r="I38" i="10"/>
  <c r="I39" i="10"/>
  <c r="I40" i="10"/>
  <c r="I46" i="10"/>
  <c r="I47" i="10"/>
  <c r="I48" i="10"/>
  <c r="I49" i="10"/>
  <c r="I50" i="10"/>
  <c r="I57" i="10"/>
  <c r="I58" i="10"/>
  <c r="I59" i="10"/>
  <c r="I60" i="10"/>
  <c r="I56" i="10"/>
  <c r="H52" i="10"/>
  <c r="H53" i="10"/>
  <c r="H54" i="10"/>
  <c r="H55" i="10"/>
  <c r="H42" i="10"/>
  <c r="H43" i="10"/>
  <c r="H44" i="10"/>
  <c r="H45" i="10"/>
  <c r="H32" i="10"/>
  <c r="H33" i="10"/>
  <c r="H34" i="10"/>
  <c r="H61" i="10"/>
  <c r="H51" i="10"/>
  <c r="H41" i="10"/>
  <c r="H31" i="10"/>
  <c r="G26" i="10"/>
  <c r="G27" i="10"/>
  <c r="G28" i="10"/>
  <c r="G29" i="10"/>
  <c r="G30" i="10"/>
  <c r="F31" i="10"/>
  <c r="F32" i="10"/>
  <c r="F33" i="10"/>
  <c r="F34" i="10"/>
  <c r="F35" i="10"/>
  <c r="G36" i="10"/>
  <c r="G37" i="10"/>
  <c r="G38" i="10"/>
  <c r="G39" i="10"/>
  <c r="G40" i="10"/>
  <c r="F41" i="10"/>
  <c r="F42" i="10"/>
  <c r="F43" i="10"/>
  <c r="F44" i="10"/>
  <c r="F45" i="10"/>
  <c r="G46" i="10"/>
  <c r="G47" i="10"/>
  <c r="G48" i="10"/>
  <c r="G49" i="10"/>
  <c r="G50" i="10"/>
  <c r="F51" i="10"/>
  <c r="F52" i="10"/>
  <c r="F53" i="10"/>
  <c r="F54" i="10"/>
  <c r="F55" i="10"/>
  <c r="G56" i="10"/>
  <c r="G57" i="10"/>
  <c r="G58" i="10"/>
  <c r="G59" i="10"/>
  <c r="G60" i="10"/>
  <c r="F61" i="10"/>
  <c r="F62" i="10"/>
  <c r="F63" i="10"/>
  <c r="F64" i="10"/>
  <c r="F65" i="10"/>
  <c r="X57" i="6"/>
  <c r="X58" i="6"/>
  <c r="X59" i="6"/>
  <c r="X60" i="6"/>
  <c r="X47" i="6"/>
  <c r="X48" i="6"/>
  <c r="X49" i="6"/>
  <c r="X50" i="6"/>
  <c r="X37" i="6"/>
  <c r="X38" i="6"/>
  <c r="X39" i="6"/>
  <c r="X40" i="6"/>
  <c r="X56" i="6"/>
  <c r="X46" i="6"/>
  <c r="X36" i="6"/>
  <c r="W32" i="6"/>
  <c r="W33" i="6"/>
  <c r="W34" i="6"/>
  <c r="W35" i="6"/>
  <c r="W62" i="6"/>
  <c r="W63" i="6"/>
  <c r="W64" i="6"/>
  <c r="W65" i="6"/>
  <c r="W52" i="6"/>
  <c r="W53" i="6"/>
  <c r="W54" i="6"/>
  <c r="W55" i="6"/>
  <c r="W42" i="6"/>
  <c r="W43" i="6"/>
  <c r="W44" i="6"/>
  <c r="W45" i="6"/>
  <c r="W61" i="6"/>
  <c r="W51" i="6"/>
  <c r="W41" i="6"/>
  <c r="W31" i="6"/>
  <c r="X27" i="6"/>
  <c r="X28" i="6"/>
  <c r="X29" i="6"/>
  <c r="X30" i="6"/>
  <c r="X26" i="6"/>
  <c r="U62" i="6"/>
  <c r="U63" i="6"/>
  <c r="U64" i="6"/>
  <c r="U65" i="6"/>
  <c r="U61" i="6"/>
  <c r="V57" i="6"/>
  <c r="V58" i="6"/>
  <c r="V59" i="6"/>
  <c r="V60" i="6"/>
  <c r="V56" i="6"/>
  <c r="U52" i="6"/>
  <c r="U53" i="6"/>
  <c r="U54" i="6"/>
  <c r="U55" i="6"/>
  <c r="U51" i="6"/>
  <c r="V47" i="6"/>
  <c r="V48" i="6"/>
  <c r="V49" i="6"/>
  <c r="V50" i="6"/>
  <c r="V46" i="6"/>
  <c r="U42" i="6"/>
  <c r="U43" i="6"/>
  <c r="U44" i="6"/>
  <c r="U45" i="6"/>
  <c r="U41" i="6"/>
  <c r="V37" i="6"/>
  <c r="V38" i="6"/>
  <c r="V39" i="6"/>
  <c r="V40" i="6"/>
  <c r="V36" i="6"/>
  <c r="U32" i="6"/>
  <c r="U33" i="6"/>
  <c r="U34" i="6"/>
  <c r="U35" i="6"/>
  <c r="U31" i="6"/>
  <c r="V27" i="6"/>
  <c r="V28" i="6"/>
  <c r="V29" i="6"/>
  <c r="V30" i="6"/>
  <c r="V26" i="6"/>
  <c r="S62" i="6"/>
  <c r="S63" i="6"/>
  <c r="S64" i="6"/>
  <c r="S65" i="6"/>
  <c r="S61" i="6"/>
  <c r="T57" i="6"/>
  <c r="T58" i="6"/>
  <c r="T59" i="6"/>
  <c r="T60" i="6"/>
  <c r="T56" i="6"/>
  <c r="S55" i="6"/>
  <c r="S52" i="6"/>
  <c r="S53" i="6"/>
  <c r="S54" i="6"/>
  <c r="S51" i="6"/>
  <c r="T47" i="6"/>
  <c r="T48" i="6"/>
  <c r="T49" i="6"/>
  <c r="T50" i="6"/>
  <c r="T46" i="6"/>
  <c r="S45" i="6"/>
  <c r="S43" i="6"/>
  <c r="S44" i="6"/>
  <c r="S42" i="6"/>
  <c r="S41" i="6"/>
  <c r="T37" i="6"/>
  <c r="T38" i="6"/>
  <c r="T39" i="6"/>
  <c r="T40" i="6"/>
  <c r="T36" i="6"/>
  <c r="S32" i="6"/>
  <c r="S33" i="6"/>
  <c r="S34" i="6"/>
  <c r="S35" i="6"/>
  <c r="S31" i="6"/>
  <c r="T30" i="6"/>
  <c r="T27" i="6"/>
  <c r="T28" i="6"/>
  <c r="T29" i="6"/>
  <c r="T26" i="6"/>
  <c r="R26" i="6"/>
  <c r="R27" i="6"/>
  <c r="R28" i="6"/>
  <c r="R29" i="6"/>
  <c r="R30" i="6"/>
  <c r="Q31" i="6"/>
  <c r="Q32" i="6"/>
  <c r="Q33" i="6"/>
  <c r="Q34" i="6"/>
  <c r="Q35" i="6"/>
  <c r="R36" i="6"/>
  <c r="R37" i="6"/>
  <c r="R38" i="6"/>
  <c r="R39" i="6"/>
  <c r="R40" i="6"/>
  <c r="Q41" i="6"/>
  <c r="Q42" i="6"/>
  <c r="Q43" i="6"/>
  <c r="Q44" i="6"/>
  <c r="Q45" i="6"/>
  <c r="R46" i="6"/>
  <c r="R47" i="6"/>
  <c r="R48" i="6"/>
  <c r="R49" i="6"/>
  <c r="R50" i="6"/>
  <c r="Q51" i="6"/>
  <c r="Q52" i="6"/>
  <c r="Q53" i="6"/>
  <c r="Q54" i="6"/>
  <c r="Q55" i="6"/>
  <c r="R56" i="6"/>
  <c r="R57" i="6"/>
  <c r="R58" i="6"/>
  <c r="R59" i="6"/>
  <c r="R60" i="6"/>
  <c r="Q61" i="6"/>
  <c r="Q62" i="6"/>
  <c r="Q63" i="6"/>
  <c r="Q64" i="6"/>
  <c r="Q65" i="6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3" i="2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3" i="10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3" i="6"/>
  <c r="M4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B4" i="9" l="1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C65" i="9"/>
  <c r="D65" i="9"/>
  <c r="C3" i="9"/>
  <c r="D3" i="9"/>
  <c r="B3" i="9"/>
  <c r="E50" i="9" l="1"/>
  <c r="E65" i="9"/>
  <c r="E57" i="9"/>
  <c r="E49" i="9"/>
  <c r="E41" i="9"/>
  <c r="E33" i="9"/>
  <c r="E25" i="9"/>
  <c r="E17" i="9"/>
  <c r="E9" i="9"/>
  <c r="E58" i="9"/>
  <c r="E42" i="9"/>
  <c r="E34" i="9"/>
  <c r="E26" i="9"/>
  <c r="E18" i="9"/>
  <c r="E10" i="9"/>
  <c r="E46" i="9"/>
  <c r="E30" i="9"/>
  <c r="E6" i="9"/>
  <c r="E35" i="9"/>
  <c r="E27" i="9"/>
  <c r="E19" i="9"/>
  <c r="E11" i="9"/>
  <c r="M3" i="6"/>
  <c r="P3" i="6" s="1"/>
  <c r="E3" i="9"/>
  <c r="E64" i="9"/>
  <c r="E56" i="9"/>
  <c r="E48" i="9"/>
  <c r="E40" i="9"/>
  <c r="E32" i="9"/>
  <c r="E24" i="9"/>
  <c r="E16" i="9"/>
  <c r="E8" i="9"/>
  <c r="E61" i="9"/>
  <c r="E53" i="9"/>
  <c r="E45" i="9"/>
  <c r="E37" i="9"/>
  <c r="E29" i="9"/>
  <c r="E21" i="9"/>
  <c r="E13" i="9"/>
  <c r="E5" i="9"/>
  <c r="E62" i="9"/>
  <c r="E38" i="9"/>
  <c r="E14" i="9"/>
  <c r="E59" i="9"/>
  <c r="E43" i="9"/>
  <c r="E54" i="9"/>
  <c r="E22" i="9"/>
  <c r="E51" i="9"/>
  <c r="E63" i="9"/>
  <c r="E55" i="9"/>
  <c r="E47" i="9"/>
  <c r="E39" i="9"/>
  <c r="E31" i="9"/>
  <c r="E23" i="9"/>
  <c r="E15" i="9"/>
  <c r="E7" i="9"/>
  <c r="E60" i="9"/>
  <c r="E52" i="9"/>
  <c r="E44" i="9"/>
  <c r="E36" i="9"/>
  <c r="E28" i="9"/>
  <c r="E20" i="9"/>
  <c r="E12" i="9"/>
  <c r="E4" i="9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35" i="6"/>
  <c r="AC36" i="6"/>
  <c r="AC34" i="6"/>
  <c r="M47" i="9" l="1"/>
  <c r="M48" i="9"/>
  <c r="M49" i="9"/>
  <c r="M50" i="9"/>
  <c r="M43" i="9"/>
  <c r="M51" i="9"/>
  <c r="M44" i="9"/>
  <c r="M52" i="9"/>
  <c r="M45" i="9"/>
  <c r="M46" i="9"/>
  <c r="L58" i="9"/>
  <c r="L59" i="9"/>
  <c r="L60" i="9"/>
  <c r="L61" i="9"/>
  <c r="L54" i="9"/>
  <c r="L62" i="9"/>
  <c r="L55" i="9"/>
  <c r="L63" i="9"/>
  <c r="L56" i="9"/>
  <c r="L64" i="9"/>
  <c r="L57" i="9"/>
  <c r="L65" i="9"/>
  <c r="L53" i="9"/>
  <c r="M29" i="9"/>
  <c r="M30" i="9"/>
  <c r="M23" i="9"/>
  <c r="M31" i="9"/>
  <c r="M24" i="9"/>
  <c r="M32" i="9"/>
  <c r="M25" i="9"/>
  <c r="M26" i="9"/>
  <c r="M27" i="9"/>
  <c r="M28" i="9"/>
  <c r="L33" i="9"/>
  <c r="L41" i="9"/>
  <c r="L34" i="9"/>
  <c r="L42" i="9"/>
  <c r="L35" i="9"/>
  <c r="L36" i="9"/>
  <c r="L37" i="9"/>
  <c r="L38" i="9"/>
  <c r="L39" i="9"/>
  <c r="L40" i="9"/>
  <c r="P4" i="9"/>
  <c r="Q4" i="9"/>
  <c r="R4" i="9"/>
  <c r="AD4" i="9" s="1"/>
  <c r="P5" i="9"/>
  <c r="Q5" i="9"/>
  <c r="AC5" i="9" s="1"/>
  <c r="R5" i="9"/>
  <c r="AD5" i="9" s="1"/>
  <c r="P6" i="9"/>
  <c r="AB6" i="9" s="1"/>
  <c r="Q6" i="9"/>
  <c r="AC6" i="9" s="1"/>
  <c r="R6" i="9"/>
  <c r="P7" i="9"/>
  <c r="Q7" i="9"/>
  <c r="R7" i="9"/>
  <c r="AD7" i="9" s="1"/>
  <c r="P8" i="9"/>
  <c r="Q8" i="9"/>
  <c r="AC8" i="9" s="1"/>
  <c r="R8" i="9"/>
  <c r="AD8" i="9" s="1"/>
  <c r="P9" i="9"/>
  <c r="Q9" i="9"/>
  <c r="R9" i="9"/>
  <c r="P10" i="9"/>
  <c r="Q10" i="9"/>
  <c r="AC10" i="9" s="1"/>
  <c r="R10" i="9"/>
  <c r="AD10" i="9" s="1"/>
  <c r="P11" i="9"/>
  <c r="Q11" i="9"/>
  <c r="AC11" i="9" s="1"/>
  <c r="R11" i="9"/>
  <c r="AD11" i="9" s="1"/>
  <c r="P12" i="9"/>
  <c r="Q12" i="9"/>
  <c r="R12" i="9"/>
  <c r="P13" i="9"/>
  <c r="Q13" i="9"/>
  <c r="AC13" i="9" s="1"/>
  <c r="R13" i="9"/>
  <c r="AD13" i="9" s="1"/>
  <c r="P14" i="9"/>
  <c r="Q14" i="9"/>
  <c r="AC14" i="9" s="1"/>
  <c r="R14" i="9"/>
  <c r="P15" i="9"/>
  <c r="Q15" i="9"/>
  <c r="AC15" i="9" s="1"/>
  <c r="R15" i="9"/>
  <c r="AD15" i="9" s="1"/>
  <c r="P16" i="9"/>
  <c r="Q16" i="9"/>
  <c r="AC16" i="9" s="1"/>
  <c r="R16" i="9"/>
  <c r="AD16" i="9" s="1"/>
  <c r="P17" i="9"/>
  <c r="Q17" i="9"/>
  <c r="R17" i="9"/>
  <c r="P18" i="9"/>
  <c r="Q18" i="9"/>
  <c r="AC18" i="9" s="1"/>
  <c r="R18" i="9"/>
  <c r="AD18" i="9" s="1"/>
  <c r="P19" i="9"/>
  <c r="Q19" i="9"/>
  <c r="AC19" i="9" s="1"/>
  <c r="R19" i="9"/>
  <c r="AD19" i="9" s="1"/>
  <c r="P20" i="9"/>
  <c r="Q20" i="9"/>
  <c r="R20" i="9"/>
  <c r="AD20" i="9" s="1"/>
  <c r="P21" i="9"/>
  <c r="Q21" i="9"/>
  <c r="AC21" i="9" s="1"/>
  <c r="R21" i="9"/>
  <c r="AD21" i="9" s="1"/>
  <c r="P22" i="9"/>
  <c r="Q22" i="9"/>
  <c r="AC22" i="9" s="1"/>
  <c r="R22" i="9"/>
  <c r="P23" i="9"/>
  <c r="Q23" i="9"/>
  <c r="R23" i="9"/>
  <c r="AD23" i="9" s="1"/>
  <c r="P24" i="9"/>
  <c r="Q24" i="9"/>
  <c r="AC24" i="9" s="1"/>
  <c r="R24" i="9"/>
  <c r="AD24" i="9" s="1"/>
  <c r="P25" i="9"/>
  <c r="Q25" i="9"/>
  <c r="R25" i="9"/>
  <c r="P26" i="9"/>
  <c r="Q26" i="9"/>
  <c r="AC26" i="9" s="1"/>
  <c r="R26" i="9"/>
  <c r="AD26" i="9" s="1"/>
  <c r="P27" i="9"/>
  <c r="Q27" i="9"/>
  <c r="AC27" i="9" s="1"/>
  <c r="R27" i="9"/>
  <c r="AD27" i="9" s="1"/>
  <c r="P28" i="9"/>
  <c r="Q28" i="9"/>
  <c r="R28" i="9"/>
  <c r="P29" i="9"/>
  <c r="Q29" i="9"/>
  <c r="AC29" i="9" s="1"/>
  <c r="R29" i="9"/>
  <c r="AD29" i="9" s="1"/>
  <c r="P30" i="9"/>
  <c r="Q30" i="9"/>
  <c r="AC30" i="9" s="1"/>
  <c r="R30" i="9"/>
  <c r="P31" i="9"/>
  <c r="Q31" i="9"/>
  <c r="AC31" i="9" s="1"/>
  <c r="R31" i="9"/>
  <c r="AD31" i="9" s="1"/>
  <c r="P32" i="9"/>
  <c r="Q32" i="9"/>
  <c r="AC32" i="9" s="1"/>
  <c r="R32" i="9"/>
  <c r="AD32" i="9" s="1"/>
  <c r="P33" i="9"/>
  <c r="Q33" i="9"/>
  <c r="R33" i="9"/>
  <c r="P34" i="9"/>
  <c r="Q34" i="9"/>
  <c r="AC34" i="9" s="1"/>
  <c r="R34" i="9"/>
  <c r="AD34" i="9" s="1"/>
  <c r="P35" i="9"/>
  <c r="Q35" i="9"/>
  <c r="AC35" i="9" s="1"/>
  <c r="R35" i="9"/>
  <c r="AD35" i="9" s="1"/>
  <c r="P36" i="9"/>
  <c r="Q36" i="9"/>
  <c r="R36" i="9"/>
  <c r="AD36" i="9" s="1"/>
  <c r="P37" i="9"/>
  <c r="Q37" i="9"/>
  <c r="AC37" i="9" s="1"/>
  <c r="R37" i="9"/>
  <c r="AD37" i="9" s="1"/>
  <c r="P38" i="9"/>
  <c r="Q38" i="9"/>
  <c r="AC38" i="9" s="1"/>
  <c r="R38" i="9"/>
  <c r="P39" i="9"/>
  <c r="Q39" i="9"/>
  <c r="R39" i="9"/>
  <c r="AD39" i="9" s="1"/>
  <c r="P40" i="9"/>
  <c r="Q40" i="9"/>
  <c r="AC40" i="9" s="1"/>
  <c r="R40" i="9"/>
  <c r="AD40" i="9" s="1"/>
  <c r="P41" i="9"/>
  <c r="Q41" i="9"/>
  <c r="R41" i="9"/>
  <c r="P42" i="9"/>
  <c r="Q42" i="9"/>
  <c r="AC42" i="9" s="1"/>
  <c r="R42" i="9"/>
  <c r="AD42" i="9" s="1"/>
  <c r="P43" i="9"/>
  <c r="Q43" i="9"/>
  <c r="AC43" i="9" s="1"/>
  <c r="R43" i="9"/>
  <c r="AD43" i="9" s="1"/>
  <c r="P44" i="9"/>
  <c r="Q44" i="9"/>
  <c r="R44" i="9"/>
  <c r="P45" i="9"/>
  <c r="Q45" i="9"/>
  <c r="AC45" i="9" s="1"/>
  <c r="R45" i="9"/>
  <c r="AD45" i="9" s="1"/>
  <c r="P46" i="9"/>
  <c r="Q46" i="9"/>
  <c r="AC46" i="9" s="1"/>
  <c r="R46" i="9"/>
  <c r="P47" i="9"/>
  <c r="Q47" i="9"/>
  <c r="AC47" i="9" s="1"/>
  <c r="R47" i="9"/>
  <c r="AD47" i="9" s="1"/>
  <c r="P48" i="9"/>
  <c r="Q48" i="9"/>
  <c r="AC48" i="9" s="1"/>
  <c r="R48" i="9"/>
  <c r="AD48" i="9" s="1"/>
  <c r="P49" i="9"/>
  <c r="Q49" i="9"/>
  <c r="R49" i="9"/>
  <c r="P50" i="9"/>
  <c r="Q50" i="9"/>
  <c r="R50" i="9"/>
  <c r="AD50" i="9" s="1"/>
  <c r="P51" i="9"/>
  <c r="Q51" i="9"/>
  <c r="AC51" i="9" s="1"/>
  <c r="R51" i="9"/>
  <c r="AD51" i="9" s="1"/>
  <c r="P52" i="9"/>
  <c r="Q52" i="9"/>
  <c r="R52" i="9"/>
  <c r="P53" i="9"/>
  <c r="Q53" i="9"/>
  <c r="AC53" i="9" s="1"/>
  <c r="R53" i="9"/>
  <c r="AD53" i="9" s="1"/>
  <c r="P54" i="9"/>
  <c r="Q54" i="9"/>
  <c r="AC54" i="9" s="1"/>
  <c r="R54" i="9"/>
  <c r="P55" i="9"/>
  <c r="Q55" i="9"/>
  <c r="R55" i="9"/>
  <c r="P56" i="9"/>
  <c r="Q56" i="9"/>
  <c r="AC56" i="9" s="1"/>
  <c r="R56" i="9"/>
  <c r="AD56" i="9" s="1"/>
  <c r="P57" i="9"/>
  <c r="Q57" i="9"/>
  <c r="R57" i="9"/>
  <c r="P58" i="9"/>
  <c r="Q58" i="9"/>
  <c r="R58" i="9"/>
  <c r="AD58" i="9" s="1"/>
  <c r="P59" i="9"/>
  <c r="Q59" i="9"/>
  <c r="AC59" i="9" s="1"/>
  <c r="R59" i="9"/>
  <c r="AD59" i="9" s="1"/>
  <c r="P60" i="9"/>
  <c r="Q60" i="9"/>
  <c r="R60" i="9"/>
  <c r="P61" i="9"/>
  <c r="Q61" i="9"/>
  <c r="AC61" i="9" s="1"/>
  <c r="R61" i="9"/>
  <c r="AD61" i="9" s="1"/>
  <c r="P62" i="9"/>
  <c r="Q62" i="9"/>
  <c r="AC62" i="9" s="1"/>
  <c r="R62" i="9"/>
  <c r="P63" i="9"/>
  <c r="Q63" i="9"/>
  <c r="R63" i="9"/>
  <c r="P64" i="9"/>
  <c r="Q64" i="9"/>
  <c r="AC64" i="9" s="1"/>
  <c r="R64" i="9"/>
  <c r="AD64" i="9" s="1"/>
  <c r="P65" i="9"/>
  <c r="Q65" i="9"/>
  <c r="R65" i="9"/>
  <c r="Q3" i="9"/>
  <c r="R3" i="9"/>
  <c r="P3" i="9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3" i="6"/>
  <c r="O3" i="6"/>
  <c r="S3" i="9" l="1"/>
  <c r="AB24" i="9"/>
  <c r="AE24" i="9" s="1"/>
  <c r="S24" i="9"/>
  <c r="S53" i="9"/>
  <c r="AB13" i="9"/>
  <c r="AE13" i="9" s="1"/>
  <c r="S13" i="9"/>
  <c r="S50" i="9"/>
  <c r="S7" i="9"/>
  <c r="AB64" i="9"/>
  <c r="AE64" i="9" s="1"/>
  <c r="S64" i="9"/>
  <c r="AB16" i="9"/>
  <c r="AE16" i="9" s="1"/>
  <c r="S16" i="9"/>
  <c r="S61" i="9"/>
  <c r="AB5" i="9"/>
  <c r="AE5" i="9" s="1"/>
  <c r="S5" i="9"/>
  <c r="S58" i="9"/>
  <c r="S34" i="9"/>
  <c r="AB26" i="9"/>
  <c r="AE26" i="9" s="1"/>
  <c r="S26" i="9"/>
  <c r="S18" i="9"/>
  <c r="AB10" i="9"/>
  <c r="AE10" i="9" s="1"/>
  <c r="S10" i="9"/>
  <c r="S63" i="9"/>
  <c r="S55" i="9"/>
  <c r="S47" i="9"/>
  <c r="S39" i="9"/>
  <c r="S31" i="9"/>
  <c r="S23" i="9"/>
  <c r="S15" i="9"/>
  <c r="S60" i="9"/>
  <c r="S52" i="9"/>
  <c r="S44" i="9"/>
  <c r="S36" i="9"/>
  <c r="S28" i="9"/>
  <c r="S20" i="9"/>
  <c r="S12" i="9"/>
  <c r="S4" i="9"/>
  <c r="AB56" i="9"/>
  <c r="S56" i="9"/>
  <c r="AB48" i="9"/>
  <c r="AE48" i="9" s="1"/>
  <c r="S48" i="9"/>
  <c r="AB40" i="9"/>
  <c r="AE40" i="9" s="1"/>
  <c r="S40" i="9"/>
  <c r="AB32" i="9"/>
  <c r="AE32" i="9" s="1"/>
  <c r="S32" i="9"/>
  <c r="AB8" i="9"/>
  <c r="AE8" i="9" s="1"/>
  <c r="S8" i="9"/>
  <c r="AB29" i="9"/>
  <c r="AE29" i="9" s="1"/>
  <c r="S29" i="9"/>
  <c r="AB21" i="9"/>
  <c r="AE21" i="9" s="1"/>
  <c r="S21" i="9"/>
  <c r="AB42" i="9"/>
  <c r="AE42" i="9" s="1"/>
  <c r="S42" i="9"/>
  <c r="AB65" i="9"/>
  <c r="S65" i="9"/>
  <c r="AB57" i="9"/>
  <c r="S57" i="9"/>
  <c r="AB49" i="9"/>
  <c r="S49" i="9"/>
  <c r="AB41" i="9"/>
  <c r="S41" i="9"/>
  <c r="AB33" i="9"/>
  <c r="S33" i="9"/>
  <c r="AB25" i="9"/>
  <c r="S25" i="9"/>
  <c r="AB17" i="9"/>
  <c r="S17" i="9"/>
  <c r="AB9" i="9"/>
  <c r="S9" i="9"/>
  <c r="AB62" i="9"/>
  <c r="S62" i="9"/>
  <c r="AB54" i="9"/>
  <c r="S54" i="9"/>
  <c r="AB46" i="9"/>
  <c r="S46" i="9"/>
  <c r="AB38" i="9"/>
  <c r="S38" i="9"/>
  <c r="AB30" i="9"/>
  <c r="S30" i="9"/>
  <c r="AB22" i="9"/>
  <c r="S22" i="9"/>
  <c r="AB14" i="9"/>
  <c r="S14" i="9"/>
  <c r="S6" i="9"/>
  <c r="AB45" i="9"/>
  <c r="AE45" i="9" s="1"/>
  <c r="S45" i="9"/>
  <c r="AB37" i="9"/>
  <c r="AE37" i="9" s="1"/>
  <c r="S37" i="9"/>
  <c r="AB59" i="9"/>
  <c r="AE59" i="9" s="1"/>
  <c r="S59" i="9"/>
  <c r="AB51" i="9"/>
  <c r="S51" i="9"/>
  <c r="AB43" i="9"/>
  <c r="AE43" i="9" s="1"/>
  <c r="S43" i="9"/>
  <c r="AB35" i="9"/>
  <c r="AE35" i="9" s="1"/>
  <c r="S35" i="9"/>
  <c r="AB27" i="9"/>
  <c r="AE27" i="9" s="1"/>
  <c r="S27" i="9"/>
  <c r="AB19" i="9"/>
  <c r="AE19" i="9" s="1"/>
  <c r="S19" i="9"/>
  <c r="AB11" i="9"/>
  <c r="AE11" i="9" s="1"/>
  <c r="S11" i="9"/>
  <c r="AD3" i="9"/>
  <c r="AD63" i="9"/>
  <c r="AB61" i="9"/>
  <c r="AC58" i="9"/>
  <c r="AD55" i="9"/>
  <c r="AB53" i="9"/>
  <c r="AE53" i="9" s="1"/>
  <c r="AC50" i="9"/>
  <c r="AC3" i="9"/>
  <c r="AC63" i="9"/>
  <c r="AD60" i="9"/>
  <c r="AB58" i="9"/>
  <c r="AC55" i="9"/>
  <c r="AD52" i="9"/>
  <c r="AB50" i="9"/>
  <c r="AD44" i="9"/>
  <c r="AC39" i="9"/>
  <c r="AB34" i="9"/>
  <c r="AE34" i="9" s="1"/>
  <c r="AD28" i="9"/>
  <c r="AC23" i="9"/>
  <c r="AB18" i="9"/>
  <c r="AE18" i="9" s="1"/>
  <c r="AD12" i="9"/>
  <c r="AC7" i="9"/>
  <c r="AD65" i="9"/>
  <c r="AB63" i="9"/>
  <c r="AC60" i="9"/>
  <c r="AD57" i="9"/>
  <c r="AK59" i="9" s="1"/>
  <c r="AB55" i="9"/>
  <c r="AC52" i="9"/>
  <c r="AH55" i="9" s="1"/>
  <c r="AD49" i="9"/>
  <c r="AB47" i="9"/>
  <c r="AE47" i="9" s="1"/>
  <c r="AC44" i="9"/>
  <c r="AD41" i="9"/>
  <c r="AB39" i="9"/>
  <c r="AC36" i="9"/>
  <c r="AD33" i="9"/>
  <c r="AB31" i="9"/>
  <c r="AE31" i="9" s="1"/>
  <c r="AC28" i="9"/>
  <c r="AD25" i="9"/>
  <c r="AB23" i="9"/>
  <c r="AC20" i="9"/>
  <c r="AD17" i="9"/>
  <c r="AB15" i="9"/>
  <c r="AE15" i="9" s="1"/>
  <c r="AC12" i="9"/>
  <c r="AD9" i="9"/>
  <c r="AB7" i="9"/>
  <c r="AC4" i="9"/>
  <c r="AC65" i="9"/>
  <c r="AD62" i="9"/>
  <c r="AB60" i="9"/>
  <c r="AC57" i="9"/>
  <c r="AD54" i="9"/>
  <c r="AB52" i="9"/>
  <c r="AC49" i="9"/>
  <c r="AD46" i="9"/>
  <c r="AB44" i="9"/>
  <c r="AC41" i="9"/>
  <c r="AD38" i="9"/>
  <c r="AB36" i="9"/>
  <c r="AE36" i="9" s="1"/>
  <c r="AC33" i="9"/>
  <c r="AD30" i="9"/>
  <c r="AB28" i="9"/>
  <c r="AC25" i="9"/>
  <c r="AD22" i="9"/>
  <c r="AB20" i="9"/>
  <c r="AE20" i="9" s="1"/>
  <c r="AC17" i="9"/>
  <c r="AD14" i="9"/>
  <c r="AB12" i="9"/>
  <c r="AC9" i="9"/>
  <c r="AD6" i="9"/>
  <c r="AE6" i="9" s="1"/>
  <c r="AB4" i="9"/>
  <c r="AE4" i="9" l="1"/>
  <c r="AI57" i="9"/>
  <c r="AK56" i="9"/>
  <c r="AH61" i="9"/>
  <c r="AI46" i="9"/>
  <c r="AJ54" i="9"/>
  <c r="AI60" i="9"/>
  <c r="AK58" i="9"/>
  <c r="AK57" i="9"/>
  <c r="AH63" i="9"/>
  <c r="AJ53" i="9"/>
  <c r="AJ62" i="9"/>
  <c r="AH62" i="9"/>
  <c r="AG46" i="9"/>
  <c r="AG47" i="9"/>
  <c r="AG48" i="9"/>
  <c r="AG49" i="9"/>
  <c r="AG50" i="9"/>
  <c r="AK48" i="9"/>
  <c r="AK50" i="9"/>
  <c r="AK46" i="9"/>
  <c r="AK47" i="9"/>
  <c r="AK49" i="9"/>
  <c r="AE56" i="9"/>
  <c r="AG56" i="9"/>
  <c r="AG57" i="9"/>
  <c r="AG58" i="9"/>
  <c r="AG59" i="9"/>
  <c r="AG60" i="9"/>
  <c r="AH54" i="9"/>
  <c r="AI50" i="9"/>
  <c r="AJ51" i="9"/>
  <c r="AI59" i="9"/>
  <c r="AE61" i="9"/>
  <c r="AF61" i="9"/>
  <c r="AF62" i="9"/>
  <c r="AF63" i="9"/>
  <c r="AF64" i="9"/>
  <c r="AF65" i="9"/>
  <c r="AH53" i="9"/>
  <c r="AI48" i="9"/>
  <c r="AH65" i="9"/>
  <c r="AI58" i="9"/>
  <c r="AF44" i="9"/>
  <c r="AF43" i="9"/>
  <c r="AF45" i="9"/>
  <c r="AF41" i="9"/>
  <c r="AF42" i="9"/>
  <c r="AK60" i="9"/>
  <c r="AI47" i="9"/>
  <c r="AH64" i="9"/>
  <c r="AE51" i="9"/>
  <c r="AF51" i="9"/>
  <c r="AF53" i="9"/>
  <c r="AF54" i="9"/>
  <c r="AF55" i="9"/>
  <c r="AF52" i="9"/>
  <c r="AI49" i="9"/>
  <c r="AJ61" i="9"/>
  <c r="AJ41" i="9"/>
  <c r="AJ42" i="9"/>
  <c r="AJ43" i="9"/>
  <c r="AJ44" i="9"/>
  <c r="AJ45" i="9"/>
  <c r="AH52" i="9"/>
  <c r="AJ52" i="9"/>
  <c r="AJ64" i="9"/>
  <c r="AH43" i="9"/>
  <c r="AH44" i="9"/>
  <c r="AH45" i="9"/>
  <c r="AH41" i="9"/>
  <c r="AH42" i="9"/>
  <c r="AH51" i="9"/>
  <c r="AJ55" i="9"/>
  <c r="AI56" i="9"/>
  <c r="AJ63" i="9"/>
  <c r="AJ65" i="9"/>
  <c r="AE9" i="9"/>
  <c r="AE38" i="9"/>
  <c r="AE41" i="9"/>
  <c r="AE62" i="9"/>
  <c r="AE65" i="9"/>
  <c r="AE25" i="9"/>
  <c r="AE46" i="9"/>
  <c r="AE30" i="9"/>
  <c r="AE33" i="9"/>
  <c r="AE54" i="9"/>
  <c r="AE49" i="9"/>
  <c r="AE14" i="9"/>
  <c r="AE57" i="9"/>
  <c r="AE17" i="9"/>
  <c r="AE22" i="9"/>
  <c r="AE28" i="9"/>
  <c r="AE23" i="9"/>
  <c r="AE39" i="9"/>
  <c r="AE44" i="9"/>
  <c r="AE50" i="9"/>
  <c r="AE7" i="9"/>
  <c r="AE52" i="9"/>
  <c r="AE12" i="9"/>
  <c r="AE55" i="9"/>
  <c r="AE58" i="9"/>
  <c r="AE60" i="9"/>
  <c r="AE63" i="9"/>
  <c r="X65" i="9"/>
  <c r="V65" i="9"/>
  <c r="T65" i="9"/>
  <c r="X64" i="9"/>
  <c r="V64" i="9"/>
  <c r="T64" i="9"/>
  <c r="X63" i="9"/>
  <c r="V63" i="9"/>
  <c r="T63" i="9"/>
  <c r="X62" i="9"/>
  <c r="V62" i="9"/>
  <c r="T62" i="9"/>
  <c r="X61" i="9"/>
  <c r="V61" i="9"/>
  <c r="T61" i="9"/>
  <c r="X60" i="9"/>
  <c r="V60" i="9"/>
  <c r="T60" i="9"/>
  <c r="X59" i="9"/>
  <c r="V59" i="9"/>
  <c r="T59" i="9"/>
  <c r="X58" i="9"/>
  <c r="V58" i="9"/>
  <c r="T58" i="9"/>
  <c r="X57" i="9"/>
  <c r="V57" i="9"/>
  <c r="T57" i="9"/>
  <c r="X56" i="9"/>
  <c r="V56" i="9"/>
  <c r="T56" i="9"/>
  <c r="X55" i="9"/>
  <c r="V55" i="9"/>
  <c r="T55" i="9"/>
  <c r="X54" i="9"/>
  <c r="V54" i="9"/>
  <c r="T54" i="9"/>
  <c r="X53" i="9"/>
  <c r="V53" i="9"/>
  <c r="T53" i="9"/>
  <c r="Y52" i="9"/>
  <c r="W52" i="9"/>
  <c r="U52" i="9"/>
  <c r="Y51" i="9"/>
  <c r="W51" i="9"/>
  <c r="U51" i="9"/>
  <c r="Y50" i="9"/>
  <c r="W50" i="9"/>
  <c r="U50" i="9"/>
  <c r="Y49" i="9"/>
  <c r="W49" i="9"/>
  <c r="U49" i="9"/>
  <c r="Y48" i="9"/>
  <c r="W48" i="9"/>
  <c r="U48" i="9"/>
  <c r="Y47" i="9"/>
  <c r="W47" i="9"/>
  <c r="U47" i="9"/>
  <c r="Y46" i="9"/>
  <c r="W46" i="9"/>
  <c r="U46" i="9"/>
  <c r="Y45" i="9"/>
  <c r="W45" i="9"/>
  <c r="U45" i="9"/>
  <c r="Y44" i="9"/>
  <c r="W44" i="9"/>
  <c r="U44" i="9"/>
  <c r="Y43" i="9"/>
  <c r="W43" i="9"/>
  <c r="U43" i="9"/>
  <c r="X42" i="9"/>
  <c r="V42" i="9"/>
  <c r="T42" i="9"/>
  <c r="X41" i="9"/>
  <c r="V41" i="9"/>
  <c r="T41" i="9"/>
  <c r="X40" i="9"/>
  <c r="V40" i="9"/>
  <c r="T40" i="9"/>
  <c r="X39" i="9"/>
  <c r="V39" i="9"/>
  <c r="T39" i="9"/>
  <c r="X38" i="9"/>
  <c r="V38" i="9"/>
  <c r="T38" i="9"/>
  <c r="X37" i="9"/>
  <c r="V37" i="9"/>
  <c r="T37" i="9"/>
  <c r="X36" i="9"/>
  <c r="V36" i="9"/>
  <c r="T36" i="9"/>
  <c r="X35" i="9"/>
  <c r="V35" i="9"/>
  <c r="T35" i="9"/>
  <c r="X34" i="9"/>
  <c r="V34" i="9"/>
  <c r="T34" i="9"/>
  <c r="X33" i="9"/>
  <c r="V33" i="9"/>
  <c r="T33" i="9"/>
  <c r="Y32" i="9"/>
  <c r="W32" i="9"/>
  <c r="U32" i="9"/>
  <c r="Y31" i="9"/>
  <c r="W31" i="9"/>
  <c r="U31" i="9"/>
  <c r="Y30" i="9"/>
  <c r="W30" i="9"/>
  <c r="U30" i="9"/>
  <c r="Y29" i="9"/>
  <c r="W29" i="9"/>
  <c r="U29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AL62" i="9" l="1"/>
  <c r="AL63" i="9"/>
  <c r="AL64" i="9"/>
  <c r="AL65" i="9"/>
  <c r="AL67" i="9" s="1"/>
  <c r="AL61" i="9"/>
  <c r="AM47" i="9"/>
  <c r="AM48" i="9"/>
  <c r="AM49" i="9"/>
  <c r="AM50" i="9"/>
  <c r="AM46" i="9"/>
  <c r="AL55" i="9"/>
  <c r="AL52" i="9"/>
  <c r="AL53" i="9"/>
  <c r="AL54" i="9"/>
  <c r="AL51" i="9"/>
  <c r="AL43" i="9"/>
  <c r="AL44" i="9"/>
  <c r="AL45" i="9"/>
  <c r="AL41" i="9"/>
  <c r="AL42" i="9"/>
  <c r="AM58" i="9"/>
  <c r="AM57" i="9"/>
  <c r="AM59" i="9"/>
  <c r="AM60" i="9"/>
  <c r="AM56" i="9"/>
  <c r="AB3" i="9" l="1"/>
  <c r="AE3" i="9" s="1"/>
  <c r="F65" i="9"/>
  <c r="AF67" i="9" s="1"/>
  <c r="F57" i="9"/>
  <c r="F62" i="9"/>
  <c r="F54" i="9"/>
  <c r="F59" i="9"/>
  <c r="F64" i="9"/>
  <c r="F56" i="9"/>
  <c r="F61" i="9"/>
  <c r="F53" i="9"/>
  <c r="F58" i="9"/>
  <c r="F63" i="9"/>
  <c r="F55" i="9"/>
  <c r="F60" i="9"/>
  <c r="K27" i="9"/>
  <c r="K32" i="9"/>
  <c r="K24" i="9"/>
  <c r="K29" i="9"/>
  <c r="K26" i="9"/>
  <c r="K31" i="9"/>
  <c r="K23" i="9"/>
  <c r="K28" i="9"/>
  <c r="K25" i="9"/>
  <c r="K30" i="9"/>
  <c r="K51" i="9"/>
  <c r="K43" i="9"/>
  <c r="K48" i="9"/>
  <c r="K45" i="9"/>
  <c r="K50" i="9"/>
  <c r="K47" i="9"/>
  <c r="K52" i="9"/>
  <c r="K44" i="9"/>
  <c r="K49" i="9"/>
  <c r="K46" i="9"/>
  <c r="F41" i="9"/>
  <c r="F33" i="9"/>
  <c r="F38" i="9"/>
  <c r="F35" i="9"/>
  <c r="F40" i="9"/>
  <c r="F37" i="9"/>
  <c r="F42" i="9"/>
  <c r="F34" i="9"/>
  <c r="F39" i="9"/>
  <c r="F36" i="9"/>
  <c r="I46" i="9"/>
  <c r="I51" i="9"/>
  <c r="I43" i="9"/>
  <c r="I48" i="9"/>
  <c r="I45" i="9"/>
  <c r="I50" i="9"/>
  <c r="I47" i="9"/>
  <c r="I52" i="9"/>
  <c r="I44" i="9"/>
  <c r="I49" i="9"/>
  <c r="H62" i="9"/>
  <c r="H54" i="9"/>
  <c r="H59" i="9"/>
  <c r="H64" i="9"/>
  <c r="H56" i="9"/>
  <c r="H61" i="9"/>
  <c r="H53" i="9"/>
  <c r="H58" i="9"/>
  <c r="H63" i="9"/>
  <c r="H55" i="9"/>
  <c r="H60" i="9"/>
  <c r="H65" i="9"/>
  <c r="AH67" i="9" s="1"/>
  <c r="H57" i="9"/>
  <c r="J59" i="9"/>
  <c r="J64" i="9"/>
  <c r="J56" i="9"/>
  <c r="J61" i="9"/>
  <c r="J53" i="9"/>
  <c r="J58" i="9"/>
  <c r="J63" i="9"/>
  <c r="J55" i="9"/>
  <c r="J60" i="9"/>
  <c r="J65" i="9"/>
  <c r="AJ67" i="9" s="1"/>
  <c r="J57" i="9"/>
  <c r="J62" i="9"/>
  <c r="J54" i="9"/>
  <c r="G49" i="9"/>
  <c r="G46" i="9"/>
  <c r="G51" i="9"/>
  <c r="G43" i="9"/>
  <c r="G48" i="9"/>
  <c r="G45" i="9"/>
  <c r="G50" i="9"/>
  <c r="G47" i="9"/>
  <c r="G52" i="9"/>
  <c r="G44" i="9"/>
  <c r="I30" i="9"/>
  <c r="I27" i="9"/>
  <c r="I32" i="9"/>
  <c r="I24" i="9"/>
  <c r="I29" i="9"/>
  <c r="I26" i="9"/>
  <c r="I31" i="9"/>
  <c r="I23" i="9"/>
  <c r="I28" i="9"/>
  <c r="I25" i="9"/>
  <c r="J35" i="9"/>
  <c r="J40" i="9"/>
  <c r="J37" i="9"/>
  <c r="J42" i="9"/>
  <c r="J34" i="9"/>
  <c r="J39" i="9"/>
  <c r="J36" i="9"/>
  <c r="J41" i="9"/>
  <c r="J33" i="9"/>
  <c r="J38" i="9"/>
  <c r="G25" i="9"/>
  <c r="G30" i="9"/>
  <c r="G27" i="9"/>
  <c r="G32" i="9"/>
  <c r="G24" i="9"/>
  <c r="G28" i="9"/>
  <c r="G29" i="9"/>
  <c r="G26" i="9"/>
  <c r="G31" i="9"/>
  <c r="G23" i="9"/>
  <c r="H38" i="9"/>
  <c r="H35" i="9"/>
  <c r="H40" i="9"/>
  <c r="H37" i="9"/>
  <c r="H42" i="9"/>
  <c r="H34" i="9"/>
  <c r="H39" i="9"/>
  <c r="H36" i="9"/>
  <c r="H41" i="9"/>
  <c r="H33" i="9"/>
</calcChain>
</file>

<file path=xl/sharedStrings.xml><?xml version="1.0" encoding="utf-8"?>
<sst xmlns="http://schemas.openxmlformats.org/spreadsheetml/2006/main" count="213" uniqueCount="146">
  <si>
    <t>DATE</t>
  </si>
  <si>
    <t>DIST01, GW Diversion, ACFT</t>
  </si>
  <si>
    <t>DIST02, GW Diversion, ACFT</t>
  </si>
  <si>
    <t>DIST64, GW Diversion, ACFT</t>
  </si>
  <si>
    <t># SetOutputPeriod(OutputStart="1950",OutputEnd="2013")</t>
  </si>
  <si>
    <t># DIST01.StateCU.GW Diversion.Month~StateCUB~C:\CDSS\data\SP2013_HB1278\StateCU\sp2013_Restricted.BD1</t>
  </si>
  <si>
    <t># DIST02.StateCU.GW Diversion.Month~StateCUB~C:\CDSS\data\SP2013_HB1278\StateCU\sp2013_Restricted.BD1</t>
  </si>
  <si>
    <t># DIST64.StateCU.GW Diversion.Month~StateCUB~C:\CDSS\data\SP2013_HB1278\StateCU\sp2013_Restricted.BD1</t>
  </si>
  <si>
    <t># ChangeInterval(TSList=AllMatchingTSID,TSID="DIST01.StateCU.GW Diversion.Month",Alias="DIST01",NewInterval=Year,OldTimeScale=ACCM,NewTimeScale=ACCM,OutputYearType=Calendar,NewDataType=GW Diversion,NewUnits=ACFT)</t>
  </si>
  <si>
    <t># ChangeInterval(TSList=AllMatchingTSID,TSID="DIST02.StateCU.GW Diversion.Month",Alias="DIST02",NewInterval=Year,OldTimeScale=ACCM,NewTimeScale=ACCM,OutputYearType=Calendar,NewDataType=GW Diversion,NewUnits=ACFT)</t>
  </si>
  <si>
    <t># ChangeInterval(TSList=AllMatchingTSID,TSID="DIST64.StateCU.GW Diversion.Month",Alias="DIST64",NewInterval=Year,OldTimeScale=ACCM,NewTimeScale=ACCM,OutputYearType=Calendar,NewDataType=GW Diversion,NewUnits=ACFT)</t>
  </si>
  <si>
    <t># Free(TSList=AllTS)</t>
  </si>
  <si>
    <t># #</t>
  </si>
  <si>
    <t># DIST01.StateCU.GW_Non-Consumed.Month~StateCUB~C:\CDSS\data\SP2013_HB1278\StateCU\sp2013_Restricted.BD1</t>
  </si>
  <si>
    <t># DIST02.StateCU.GW_Non-Consumed.Month~StateCUB~C:\CDSS\data\SP2013_HB1278\StateCU\sp2013_Restricted.BD1</t>
  </si>
  <si>
    <t># DIST64.StateCU.GW_Non-Consumed.Month~StateCUB~C:\CDSS\data\SP2013_HB1278\StateCU\sp2013_Restricted.BD1</t>
  </si>
  <si>
    <t># Subtract(TSID="DIST01.StateCU.GW Diversion.Month",SubtractTSList=SpecifiedTSID,SubtractTSID="DIST01.StateCU.GW_Non-Consumed.Month",HandleMissingHow="IgnoreMissing")</t>
  </si>
  <si>
    <t># Subtract(TSID="DIST02.StateCU.GW Diversion.Month",SubtractTSList=SpecifiedTSID,SubtractTSID="DIST02.StateCU.GW_Non-Consumed.Month",HandleMissingHow="IgnoreMissing")</t>
  </si>
  <si>
    <t># Subtract(TSID="DIST64.StateCU.GW Diversion.Month",SubtractTSList=SpecifiedTSID,SubtractTSID="DIST64.StateCU.GW_Non-Consumed.Month",HandleMissingHow="IgnoreMissing")</t>
  </si>
  <si>
    <t># ChangeInterval(TSList=AllMatchingTSID,TSID="DIST01.StateCU.GW Diversion.Month",Alias="DIST01",NewInterval=Year,OldTimeScale=ACCM,NewTimeScale=ACCM,OutputYearType=Calendar,NewDataType=GW Depletion,NewUnits=ACFT)</t>
  </si>
  <si>
    <t># ChangeInterval(TSList=AllMatchingTSID,TSID="DIST02.StateCU.GW Diversion.Month",Alias="DIST02",NewInterval=Year,OldTimeScale=ACCM,NewTimeScale=ACCM,OutputYearType=Calendar,NewDataType=GW Depletion,NewUnits=ACFT)</t>
  </si>
  <si>
    <t>Information was queried from the SP2013_Restricted.bd1 using the following TSTool commands</t>
  </si>
  <si>
    <t>WD01_UA_Ann, Augment, ACFT</t>
  </si>
  <si>
    <t>WD02_UA_Ann, Augment, ACFT</t>
  </si>
  <si>
    <t>WD64_UA_Ann, Augment, ACFT</t>
  </si>
  <si>
    <t># Command file (UA_byAugPlan_WWG.TSTool) used to query for diversion and release classes with</t>
  </si>
  <si>
    <t>#   a U:A, including frequent and infrequent classes</t>
  </si>
  <si>
    <t># Created by WWG (KS and AK) for the HB 1278 project</t>
  </si>
  <si>
    <t>#</t>
  </si>
  <si>
    <t># For infrequent classes that were not monthly, the annual value was distributed based on a monthly pattern</t>
  </si>
  <si>
    <t>#  created for each Water District based on the monthly U:A classes available in the District</t>
  </si>
  <si>
    <t># Assignments of diversion/release class to augmentation plan was based on:</t>
  </si>
  <si>
    <t>#  1) The Aug Plan the class is recorded under</t>
  </si>
  <si>
    <t>#  2) Group ID included in the diversion/release class</t>
  </si>
  <si>
    <t>#  3) Associated Aug Plan of the structure the class is recorded under</t>
  </si>
  <si>
    <t>#  4) From code of the class if an aug plan</t>
  </si>
  <si>
    <t># See UA_OtherUR_DivRelClasses.xls for assignments and more information</t>
  </si>
  <si>
    <t># A 1 to 1 association of class to aug plan was developed</t>
  </si>
  <si>
    <t># Diversion/release classes assigned to aug plans outside of WD 1, 2, and 64 were not included</t>
  </si>
  <si>
    <t>#  see the bottom of the commands file for other classes that could not be associated to an aug plan.</t>
  </si>
  <si>
    <t>WD01_UR_Ann, Recharge, ACFT</t>
  </si>
  <si>
    <t>WD02_UR_Ann, Recharge, ACFT</t>
  </si>
  <si>
    <t>WD64_UR_Ann, Recharge, ACFT</t>
  </si>
  <si>
    <t>WD 1 DWR - Louis Flink Diversions to Recharge</t>
  </si>
  <si>
    <t>WD 2 DWR - Louis Flink Diversions to Recharge</t>
  </si>
  <si>
    <t>WD 64 DWR - Louis Flink Diversions to Recharge</t>
  </si>
  <si>
    <t>WD01_Dep_Ann, AugDemand, ACFT</t>
  </si>
  <si>
    <t>WD02_Dep_Ann, AugDemand, ACFT</t>
  </si>
  <si>
    <t>WD64_Dep_Ann, AugDemand, ACFT</t>
  </si>
  <si>
    <t>DIST01, GW Depletion, ACFT</t>
  </si>
  <si>
    <t>DIST02, GW Depletion, ACFT</t>
  </si>
  <si>
    <t>DIST64, GW Depletion, ACFT</t>
  </si>
  <si>
    <t>Dist 1 Average Annual Augmented Depletion by Decade</t>
  </si>
  <si>
    <t>Dist 2 Average Annual Augmented Depletion by Decade</t>
  </si>
  <si>
    <t>Dist 64 Average Annual Augmented Depletion by Decade</t>
  </si>
  <si>
    <t>WD 1 UR + UA, ACFT</t>
  </si>
  <si>
    <t>WD 2 UR + UA, ACFT</t>
  </si>
  <si>
    <t>WD 64 UR + UA, ACFT</t>
  </si>
  <si>
    <t>Other U:R</t>
  </si>
  <si>
    <t>WD 01 Supply-Requirement</t>
  </si>
  <si>
    <t>WD 02 Supply-Requirement</t>
  </si>
  <si>
    <t>WD 64 Supply-Requirement</t>
  </si>
  <si>
    <t>WD01_Combined Recharge, ACFT</t>
  </si>
  <si>
    <t>WD02 Combined Recharge, ACFT</t>
  </si>
  <si>
    <t>WD64 Combined Recharge, ACFT</t>
  </si>
  <si>
    <t>Combined Augmentation Supplies - Annual</t>
  </si>
  <si>
    <t>Annual Recharge Augmenation Supplies</t>
  </si>
  <si>
    <t>Annual Surface Augmentation Supplies</t>
  </si>
  <si>
    <t>Pumping_GWCU tab information is based on the SP2013_Restricted StateCU analysis</t>
  </si>
  <si>
    <t>Reflects total pumping and total GW crop consumptive use for Water Districts 1, 2, and 64 as estimated by StateCU</t>
  </si>
  <si>
    <t>AugmentationRequirement tab is based on:</t>
  </si>
  <si>
    <t xml:space="preserve"> - disaggregating pumping estimated by StateCU structure down to a parcel then well level</t>
  </si>
  <si>
    <t xml:space="preserve"> - aggregating well pumping by augmentation plan based on HydroBase Associated Structure Table from 2007 (closest reflection of the wells assigned in 2005 acreage which was used forward thru 2012)</t>
  </si>
  <si>
    <t xml:space="preserve"> - noting subset of "Coffin" wells, wells in Designated Basins, Denver Basin Wells, and well that could not be tied to an aug plan.</t>
  </si>
  <si>
    <t>Change in Acreage over time in each WD - based on CDSS Acreage snapshots and interpolation</t>
  </si>
  <si>
    <t>Total Pumping</t>
  </si>
  <si>
    <t>Total GW Crop Consumptive Use</t>
  </si>
  <si>
    <t>Dist 1 Ave Ann GW CU by Decade</t>
  </si>
  <si>
    <t>Dist 2 Ave Ann GW CU by Decade</t>
  </si>
  <si>
    <t>Dist 64 Ave Ann GW CU by Decade</t>
  </si>
  <si>
    <t>Augmentation Requirement</t>
  </si>
  <si>
    <t>Dist 1 Ave Ann Augmentation Requirement by Decade</t>
  </si>
  <si>
    <t>Dist 2 Ave Ann Augmentation Requirement by Decade</t>
  </si>
  <si>
    <t>Dist 64 Ave Ann Augmentation Requirement by Decade</t>
  </si>
  <si>
    <t>Requirements herein consist of GW CU for wells associated with augmentation plans and wells that "should" be tied to an aug plan (i.e. not Coffin, not in a Design. Basin, and not a permit)</t>
  </si>
  <si>
    <t>Information developed using StateDGI, and delivered via SP2013_Dep_AugPlan.stm/TSTool and SP2013_Aug_Pumping_Depletions_AWP_Coffin.xlsx</t>
  </si>
  <si>
    <r>
      <rPr>
        <b/>
        <sz val="11"/>
        <color theme="1"/>
        <rFont val="Calibri"/>
        <family val="2"/>
        <scheme val="minor"/>
      </rPr>
      <t>CombinedRecharge</t>
    </r>
    <r>
      <rPr>
        <sz val="11"/>
        <color theme="1"/>
        <rFont val="Calibri"/>
        <family val="2"/>
        <scheme val="minor"/>
      </rPr>
      <t xml:space="preserve"> includes surface augmentation (U:A) and recharge augmentation (U:R)</t>
    </r>
  </si>
  <si>
    <t>Surface augmentation  is based on the UA_byAugPlan_WWG TSTool and STM file</t>
  </si>
  <si>
    <t>Recharge augmentation  is based on the UR_byAugPlan_LRE TSTool and STM file</t>
  </si>
  <si>
    <t># Command file (UR_byAugPlan_LRE.TSTool) used to query for diversion and release classes with</t>
  </si>
  <si>
    <t>#   a U:R, including frequent and infrequent classes</t>
  </si>
  <si>
    <t># Created by LRE (MM) for the HB 1278 project</t>
  </si>
  <si>
    <t>#  created for each Water District based on the monthly U:R classes available in the District (see Recharge_Irregular_Monthly.stm)</t>
  </si>
  <si>
    <t>#  1) Group ID included in the diversion/release class</t>
  </si>
  <si>
    <t>#  3) Associated Aug Plan of the structure the class is recorded under (potentially more than one aug plan)</t>
  </si>
  <si>
    <t># See AugPlan_RA_Assignments.xlss for assignments and more information</t>
  </si>
  <si>
    <r>
      <rPr>
        <b/>
        <sz val="11"/>
        <color theme="1"/>
        <rFont val="Calibri"/>
        <family val="2"/>
        <scheme val="minor"/>
      </rPr>
      <t>AugSupplyvsReq</t>
    </r>
    <r>
      <rPr>
        <sz val="11"/>
        <color theme="1"/>
        <rFont val="Calibri"/>
        <family val="2"/>
        <scheme val="minor"/>
      </rPr>
      <t xml:space="preserve"> tab reflects information provided on other tabs to make a graphical comparison.</t>
    </r>
  </si>
  <si>
    <t>Total Augmentaiton Supply</t>
  </si>
  <si>
    <t>Dist 1 Ave Ann Augmentation Supply Supply by Decade</t>
  </si>
  <si>
    <t>Dist 2 Ave Ann Augmentation Supply Supply by Decade</t>
  </si>
  <si>
    <t>Dist 64 Ave Ann Augmentation Supply Supply by Decade</t>
  </si>
  <si>
    <t>Total Augmentation Requirement</t>
  </si>
  <si>
    <t>Total Augmentation Requirement - Decadal Average</t>
  </si>
  <si>
    <t>Annual Supply - Requirement</t>
  </si>
  <si>
    <t>Dist 1 Ave Ann Supply - Requirement by Decade</t>
  </si>
  <si>
    <t>Dist 2 Ave Ann Supply - Requirement by Decade</t>
  </si>
  <si>
    <t>Dist 64 Ave Ann Supply - Requirement by Decade</t>
  </si>
  <si>
    <t>Average % Difference</t>
  </si>
  <si>
    <t xml:space="preserve">Note that surface and recharge augmentation associated with augmentation plans that are for municipal or industrial uses were commented out of the TSTool command files </t>
  </si>
  <si>
    <t>and not included herein</t>
  </si>
  <si>
    <t>Louis Flink's Estimates (DIV1_Recharge 2012.xls) - for comparison only - still includes muni/industrial</t>
  </si>
  <si>
    <t>WD 1+2+64 UR + UA, ACFT</t>
  </si>
  <si>
    <t>Dist 1 + 2 + 64 Ave Ann Augmentation Supply Supply by Decade</t>
  </si>
  <si>
    <t>WD 1+2+64 Supply-Requirement</t>
  </si>
  <si>
    <t>WD1+2+64_Dep_Ann, AugDemand, ACFT</t>
  </si>
  <si>
    <t>Dist 1+2+64 Ave Ann Supply - Requirement by Decade</t>
  </si>
  <si>
    <t>WD1+2+64_UA_Ann, Augment, ACFT</t>
  </si>
  <si>
    <t>WD1+2+64_UR_Ann, Recharge, ACFT</t>
  </si>
  <si>
    <t>WD1+2+64 Combined Recharge, ACFT</t>
  </si>
  <si>
    <t>DIST1+2+64, GW Diversion, ACFT</t>
  </si>
  <si>
    <t>DIST1+2+64, GW Depletion, ACFT</t>
  </si>
  <si>
    <t>Dist 1+2+64 Ave Ann GW CU by Decade</t>
  </si>
  <si>
    <t>Dist 1+2+64 Ave Ann Augmentation Requirement by Decade</t>
  </si>
  <si>
    <t>GW Crop Consumptive Use - 5y Average</t>
  </si>
  <si>
    <t>Augmentation Requirement - 5y Average</t>
  </si>
  <si>
    <t>Combined Augmentation Supplies - 5y Averages</t>
  </si>
  <si>
    <t>WD 1 Ave Ann Combined Recharge Supplies by 5y</t>
  </si>
  <si>
    <t>WD 2 Ave Ann Combined Recharge Supplies by 5y</t>
  </si>
  <si>
    <t>WD 64 Ave Ann Combined Recharge Supplies by 5y</t>
  </si>
  <si>
    <t>WD 1+2+64 Ave Ann Combined Recharge Supplies by 5y</t>
  </si>
  <si>
    <t>Total Augmentaiton Supply - 5y Average</t>
  </si>
  <si>
    <t>Total Surface Diversion</t>
  </si>
  <si>
    <t>WD 2</t>
  </si>
  <si>
    <t>WD 1</t>
  </si>
  <si>
    <t>WD 64</t>
  </si>
  <si>
    <t>Total</t>
  </si>
  <si>
    <t>CU GW Pumping</t>
  </si>
  <si>
    <t>Mean</t>
  </si>
  <si>
    <t>Year</t>
  </si>
  <si>
    <t>Surface Augmentation</t>
  </si>
  <si>
    <t>Recharge Augmenation</t>
  </si>
  <si>
    <t>6 year Average (1999-2004) in AF/Year</t>
  </si>
  <si>
    <t>5 year Average (2008-2012) in AF/Year</t>
  </si>
  <si>
    <t>Notes:</t>
  </si>
  <si>
    <t>Data collection and analysis by Wilson Water Group.</t>
  </si>
  <si>
    <t>From Diversion Records excel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</si>
</sst>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0" fontId="4" fillId="2" borderId="4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3" fontId="3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0" fillId="0" borderId="0" xfId="0" quotePrefix="1"/>
    <xf numFmtId="0" fontId="1" fillId="0" borderId="0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4" borderId="5" xfId="4" applyBorder="1" applyAlignment="1">
      <alignment horizontal="center"/>
    </xf>
    <xf numFmtId="0" fontId="5" fillId="3" borderId="5" xfId="3" applyBorder="1" applyAlignment="1">
      <alignment horizontal="center"/>
    </xf>
    <xf numFmtId="0" fontId="4" fillId="2" borderId="5" xfId="2" applyBorder="1" applyAlignment="1">
      <alignment horizontal="center"/>
    </xf>
    <xf numFmtId="0" fontId="4" fillId="9" borderId="5" xfId="9" applyFont="1" applyBorder="1" applyAlignment="1">
      <alignment horizontal="center"/>
    </xf>
    <xf numFmtId="164" fontId="0" fillId="0" borderId="5" xfId="10" applyNumberFormat="1" applyFont="1" applyBorder="1"/>
    <xf numFmtId="0" fontId="9" fillId="8" borderId="5" xfId="8" applyFont="1" applyBorder="1" applyAlignment="1">
      <alignment horizontal="center"/>
    </xf>
    <xf numFmtId="0" fontId="4" fillId="2" borderId="5" xfId="2" applyBorder="1" applyAlignment="1">
      <alignment horizontal="center"/>
    </xf>
    <xf numFmtId="0" fontId="4" fillId="9" borderId="5" xfId="9" applyFont="1" applyBorder="1" applyAlignment="1">
      <alignment horizontal="center"/>
    </xf>
    <xf numFmtId="0" fontId="9" fillId="8" borderId="5" xfId="8" applyFont="1" applyBorder="1" applyAlignment="1">
      <alignment horizontal="center"/>
    </xf>
    <xf numFmtId="0" fontId="5" fillId="4" borderId="5" xfId="4" applyBorder="1" applyAlignment="1">
      <alignment horizontal="center"/>
    </xf>
    <xf numFmtId="0" fontId="5" fillId="3" borderId="5" xfId="3" applyBorder="1" applyAlignment="1">
      <alignment horizontal="center"/>
    </xf>
    <xf numFmtId="164" fontId="3" fillId="0" borderId="5" xfId="10" applyNumberFormat="1" applyFont="1" applyBorder="1"/>
    <xf numFmtId="0" fontId="0" fillId="10" borderId="0" xfId="0" applyFill="1"/>
    <xf numFmtId="0" fontId="11" fillId="11" borderId="8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vertical="center" wrapText="1"/>
    </xf>
    <xf numFmtId="3" fontId="11" fillId="10" borderId="0" xfId="0" applyNumberFormat="1" applyFont="1" applyFill="1" applyBorder="1" applyAlignment="1">
      <alignment horizontal="right" vertical="center" wrapText="1"/>
    </xf>
    <xf numFmtId="0" fontId="0" fillId="0" borderId="9" xfId="0" applyBorder="1" applyAlignment="1"/>
    <xf numFmtId="0" fontId="0" fillId="0" borderId="14" xfId="0" applyBorder="1"/>
    <xf numFmtId="164" fontId="0" fillId="0" borderId="15" xfId="10" applyNumberFormat="1" applyFont="1" applyBorder="1"/>
    <xf numFmtId="0" fontId="0" fillId="0" borderId="16" xfId="0" applyBorder="1"/>
    <xf numFmtId="164" fontId="0" fillId="0" borderId="17" xfId="10" applyNumberFormat="1" applyFont="1" applyBorder="1"/>
    <xf numFmtId="164" fontId="0" fillId="0" borderId="18" xfId="10" applyNumberFormat="1" applyFont="1" applyBorder="1"/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0" fillId="0" borderId="7" xfId="10" applyNumberFormat="1" applyFont="1" applyBorder="1"/>
    <xf numFmtId="164" fontId="0" fillId="0" borderId="20" xfId="10" applyNumberFormat="1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164" fontId="0" fillId="0" borderId="3" xfId="10" applyNumberFormat="1" applyFont="1" applyBorder="1"/>
    <xf numFmtId="164" fontId="0" fillId="0" borderId="25" xfId="10" applyNumberFormat="1" applyFont="1" applyBorder="1"/>
    <xf numFmtId="164" fontId="0" fillId="0" borderId="26" xfId="10" applyNumberFormat="1" applyFont="1" applyBorder="1"/>
    <xf numFmtId="0" fontId="1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0" xfId="0" applyFont="1" applyBorder="1"/>
    <xf numFmtId="0" fontId="6" fillId="0" borderId="30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0" fillId="0" borderId="1" xfId="10" applyNumberFormat="1" applyFont="1" applyBorder="1"/>
    <xf numFmtId="164" fontId="0" fillId="0" borderId="36" xfId="10" applyNumberFormat="1" applyFont="1" applyBorder="1"/>
    <xf numFmtId="164" fontId="0" fillId="0" borderId="37" xfId="10" applyNumberFormat="1" applyFont="1" applyBorder="1"/>
    <xf numFmtId="1" fontId="0" fillId="0" borderId="5" xfId="0" applyNumberFormat="1" applyBorder="1"/>
    <xf numFmtId="0" fontId="0" fillId="0" borderId="15" xfId="0" applyBorder="1"/>
    <xf numFmtId="1" fontId="0" fillId="0" borderId="15" xfId="0" applyNumberFormat="1" applyBorder="1"/>
    <xf numFmtId="1" fontId="0" fillId="0" borderId="14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6" fillId="0" borderId="39" xfId="0" applyFont="1" applyBorder="1"/>
    <xf numFmtId="0" fontId="0" fillId="0" borderId="7" xfId="0" applyBorder="1"/>
    <xf numFmtId="0" fontId="0" fillId="0" borderId="20" xfId="0" applyBorder="1"/>
    <xf numFmtId="0" fontId="0" fillId="0" borderId="5" xfId="0" applyBorder="1" applyAlignment="1"/>
    <xf numFmtId="0" fontId="0" fillId="0" borderId="15" xfId="0" applyBorder="1" applyAlignment="1"/>
    <xf numFmtId="0" fontId="9" fillId="7" borderId="10" xfId="7" applyFont="1" applyBorder="1" applyAlignment="1">
      <alignment horizontal="center"/>
    </xf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0" xfId="0" applyBorder="1" applyAlignment="1">
      <alignment horizontal="center"/>
    </xf>
    <xf numFmtId="0" fontId="0" fillId="0" borderId="26" xfId="0" applyBorder="1"/>
    <xf numFmtId="0" fontId="0" fillId="0" borderId="25" xfId="0" applyBorder="1"/>
    <xf numFmtId="0" fontId="0" fillId="0" borderId="25" xfId="0" applyBorder="1" applyAlignment="1"/>
    <xf numFmtId="1" fontId="0" fillId="0" borderId="25" xfId="0" applyNumberFormat="1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164" fontId="3" fillId="0" borderId="15" xfId="10" applyNumberFormat="1" applyFont="1" applyBorder="1"/>
    <xf numFmtId="0" fontId="1" fillId="0" borderId="18" xfId="0" applyFont="1" applyBorder="1"/>
    <xf numFmtId="164" fontId="3" fillId="0" borderId="0" xfId="10" applyNumberFormat="1" applyFont="1" applyBorder="1"/>
    <xf numFmtId="0" fontId="5" fillId="0" borderId="0" xfId="4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164" fontId="3" fillId="0" borderId="7" xfId="10" applyNumberFormat="1" applyFont="1" applyBorder="1"/>
    <xf numFmtId="164" fontId="3" fillId="0" borderId="20" xfId="10" applyNumberFormat="1" applyFont="1" applyBorder="1"/>
    <xf numFmtId="164" fontId="3" fillId="0" borderId="3" xfId="10" applyNumberFormat="1" applyFont="1" applyBorder="1"/>
    <xf numFmtId="164" fontId="3" fillId="0" borderId="25" xfId="10" applyNumberFormat="1" applyFont="1" applyBorder="1"/>
    <xf numFmtId="0" fontId="6" fillId="0" borderId="30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10" xfId="0" applyFont="1" applyBorder="1" applyAlignment="1"/>
    <xf numFmtId="164" fontId="3" fillId="0" borderId="2" xfId="10" applyNumberFormat="1" applyFont="1" applyBorder="1"/>
    <xf numFmtId="0" fontId="5" fillId="0" borderId="0" xfId="3" applyFill="1" applyBorder="1" applyAlignment="1">
      <alignment horizontal="center"/>
    </xf>
    <xf numFmtId="164" fontId="0" fillId="0" borderId="14" xfId="0" applyNumberFormat="1" applyBorder="1"/>
    <xf numFmtId="0" fontId="1" fillId="0" borderId="35" xfId="0" applyFont="1" applyBorder="1"/>
    <xf numFmtId="0" fontId="1" fillId="0" borderId="1" xfId="0" applyFont="1" applyBorder="1"/>
    <xf numFmtId="0" fontId="1" fillId="0" borderId="36" xfId="0" applyFont="1" applyBorder="1"/>
    <xf numFmtId="0" fontId="1" fillId="0" borderId="37" xfId="0" applyFont="1" applyBorder="1"/>
    <xf numFmtId="1" fontId="0" fillId="0" borderId="36" xfId="0" applyNumberFormat="1" applyBorder="1"/>
    <xf numFmtId="9" fontId="0" fillId="0" borderId="14" xfId="1" applyFont="1" applyBorder="1"/>
    <xf numFmtId="9" fontId="0" fillId="0" borderId="16" xfId="1" applyFont="1" applyBorder="1"/>
    <xf numFmtId="9" fontId="0" fillId="0" borderId="19" xfId="1" applyFont="1" applyBorder="1"/>
    <xf numFmtId="0" fontId="11" fillId="11" borderId="3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0" fontId="11" fillId="12" borderId="43" xfId="0" applyFont="1" applyFill="1" applyBorder="1" applyAlignment="1">
      <alignment vertical="center" wrapText="1"/>
    </xf>
    <xf numFmtId="3" fontId="11" fillId="12" borderId="0" xfId="0" applyNumberFormat="1" applyFont="1" applyFill="1" applyBorder="1" applyAlignment="1">
      <alignment horizontal="right" vertical="center" wrapText="1"/>
    </xf>
    <xf numFmtId="3" fontId="11" fillId="12" borderId="44" xfId="0" applyNumberFormat="1" applyFont="1" applyFill="1" applyBorder="1" applyAlignment="1">
      <alignment horizontal="right" vertical="center" wrapText="1"/>
    </xf>
    <xf numFmtId="0" fontId="11" fillId="0" borderId="41" xfId="0" applyFont="1" applyFill="1" applyBorder="1" applyAlignment="1">
      <alignment vertical="center" wrapText="1"/>
    </xf>
    <xf numFmtId="3" fontId="11" fillId="0" borderId="42" xfId="0" applyNumberFormat="1" applyFont="1" applyFill="1" applyBorder="1" applyAlignment="1">
      <alignment horizontal="right" vertical="center" wrapText="1"/>
    </xf>
    <xf numFmtId="164" fontId="0" fillId="0" borderId="14" xfId="10" applyNumberFormat="1" applyFont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6" borderId="33" xfId="6" applyFont="1" applyBorder="1" applyAlignment="1">
      <alignment horizontal="center"/>
    </xf>
    <xf numFmtId="164" fontId="0" fillId="0" borderId="19" xfId="10" applyNumberFormat="1" applyFont="1" applyBorder="1"/>
    <xf numFmtId="0" fontId="4" fillId="6" borderId="39" xfId="6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6" borderId="31" xfId="6" applyFont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/>
    <xf numFmtId="0" fontId="1" fillId="0" borderId="17" xfId="0" applyFont="1" applyBorder="1"/>
    <xf numFmtId="9" fontId="1" fillId="0" borderId="17" xfId="1" applyFont="1" applyBorder="1"/>
    <xf numFmtId="0" fontId="0" fillId="0" borderId="30" xfId="0" applyBorder="1" applyAlignment="1">
      <alignment horizontal="center"/>
    </xf>
    <xf numFmtId="0" fontId="0" fillId="0" borderId="0" xfId="0"/>
    <xf numFmtId="1" fontId="9" fillId="8" borderId="5" xfId="8" applyNumberFormat="1" applyFont="1" applyBorder="1" applyAlignment="1">
      <alignment horizontal="center"/>
    </xf>
    <xf numFmtId="1" fontId="0" fillId="0" borderId="0" xfId="0" applyNumberFormat="1"/>
    <xf numFmtId="1" fontId="5" fillId="4" borderId="5" xfId="4" applyNumberFormat="1" applyBorder="1" applyAlignment="1">
      <alignment horizontal="center"/>
    </xf>
    <xf numFmtId="1" fontId="1" fillId="0" borderId="5" xfId="0" applyNumberFormat="1" applyFont="1" applyBorder="1"/>
    <xf numFmtId="1" fontId="0" fillId="10" borderId="0" xfId="0" applyNumberFormat="1" applyFill="1"/>
    <xf numFmtId="1" fontId="1" fillId="0" borderId="5" xfId="10" applyNumberFormat="1" applyFont="1" applyBorder="1"/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5" xfId="1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" fontId="1" fillId="0" borderId="5" xfId="0" applyNumberFormat="1" applyFont="1" applyBorder="1" applyAlignment="1">
      <alignment horizontal="right"/>
    </xf>
    <xf numFmtId="1" fontId="0" fillId="0" borderId="5" xfId="10" applyNumberFormat="1" applyFont="1" applyBorder="1" applyAlignment="1">
      <alignment horizontal="right"/>
    </xf>
    <xf numFmtId="1" fontId="3" fillId="0" borderId="5" xfId="10" applyNumberFormat="1" applyFont="1" applyBorder="1"/>
    <xf numFmtId="0" fontId="0" fillId="0" borderId="0" xfId="0"/>
    <xf numFmtId="0" fontId="9" fillId="8" borderId="21" xfId="8" applyFont="1" applyBorder="1" applyAlignment="1">
      <alignment horizontal="center"/>
    </xf>
    <xf numFmtId="0" fontId="9" fillId="8" borderId="22" xfId="8" applyFont="1" applyBorder="1" applyAlignment="1">
      <alignment horizontal="center"/>
    </xf>
    <xf numFmtId="0" fontId="9" fillId="8" borderId="23" xfId="8" applyFont="1" applyBorder="1" applyAlignment="1">
      <alignment horizontal="center"/>
    </xf>
    <xf numFmtId="0" fontId="4" fillId="9" borderId="21" xfId="9" applyFont="1" applyBorder="1" applyAlignment="1">
      <alignment horizontal="center"/>
    </xf>
    <xf numFmtId="0" fontId="4" fillId="9" borderId="22" xfId="9" applyFont="1" applyBorder="1" applyAlignment="1">
      <alignment horizontal="center"/>
    </xf>
    <xf numFmtId="0" fontId="4" fillId="9" borderId="35" xfId="9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9" borderId="38" xfId="9" applyFont="1" applyBorder="1" applyAlignment="1">
      <alignment horizontal="center"/>
    </xf>
    <xf numFmtId="0" fontId="4" fillId="9" borderId="32" xfId="9" applyFont="1" applyBorder="1" applyAlignment="1">
      <alignment horizontal="center"/>
    </xf>
    <xf numFmtId="0" fontId="4" fillId="9" borderId="33" xfId="9" applyFont="1" applyBorder="1" applyAlignment="1">
      <alignment horizontal="center"/>
    </xf>
    <xf numFmtId="0" fontId="9" fillId="7" borderId="21" xfId="7" applyFont="1" applyBorder="1" applyAlignment="1">
      <alignment horizontal="center"/>
    </xf>
    <xf numFmtId="0" fontId="9" fillId="7" borderId="22" xfId="7" applyFont="1" applyBorder="1" applyAlignment="1">
      <alignment horizontal="center"/>
    </xf>
    <xf numFmtId="0" fontId="9" fillId="7" borderId="23" xfId="7" applyFont="1" applyBorder="1" applyAlignment="1">
      <alignment horizontal="center"/>
    </xf>
    <xf numFmtId="0" fontId="4" fillId="7" borderId="21" xfId="7" applyFont="1" applyBorder="1" applyAlignment="1">
      <alignment horizontal="center"/>
    </xf>
    <xf numFmtId="0" fontId="4" fillId="7" borderId="22" xfId="7" applyFont="1" applyBorder="1" applyAlignment="1">
      <alignment horizontal="center"/>
    </xf>
    <xf numFmtId="0" fontId="4" fillId="7" borderId="23" xfId="7" applyFont="1" applyBorder="1" applyAlignment="1">
      <alignment horizontal="center"/>
    </xf>
    <xf numFmtId="0" fontId="7" fillId="5" borderId="21" xfId="5" applyFont="1" applyBorder="1" applyAlignment="1">
      <alignment horizontal="center"/>
    </xf>
    <xf numFmtId="0" fontId="7" fillId="5" borderId="22" xfId="5" applyFont="1" applyBorder="1" applyAlignment="1">
      <alignment horizontal="center"/>
    </xf>
    <xf numFmtId="0" fontId="7" fillId="5" borderId="23" xfId="5" applyFont="1" applyBorder="1" applyAlignment="1">
      <alignment horizontal="center"/>
    </xf>
    <xf numFmtId="0" fontId="4" fillId="2" borderId="21" xfId="2" applyBorder="1" applyAlignment="1">
      <alignment horizontal="center"/>
    </xf>
    <xf numFmtId="0" fontId="4" fillId="2" borderId="22" xfId="2" applyBorder="1" applyAlignment="1">
      <alignment horizontal="center"/>
    </xf>
    <xf numFmtId="0" fontId="4" fillId="2" borderId="35" xfId="2" applyBorder="1" applyAlignment="1">
      <alignment horizontal="center"/>
    </xf>
    <xf numFmtId="0" fontId="5" fillId="3" borderId="31" xfId="3" applyBorder="1" applyAlignment="1">
      <alignment horizontal="center"/>
    </xf>
    <xf numFmtId="0" fontId="5" fillId="3" borderId="32" xfId="3" applyBorder="1" applyAlignment="1">
      <alignment horizontal="center"/>
    </xf>
    <xf numFmtId="0" fontId="5" fillId="3" borderId="33" xfId="3" applyBorder="1" applyAlignment="1">
      <alignment horizontal="center"/>
    </xf>
    <xf numFmtId="0" fontId="5" fillId="4" borderId="38" xfId="4" applyBorder="1" applyAlignment="1">
      <alignment horizontal="center"/>
    </xf>
    <xf numFmtId="0" fontId="5" fillId="4" borderId="32" xfId="4" applyBorder="1" applyAlignment="1">
      <alignment horizontal="center"/>
    </xf>
    <xf numFmtId="0" fontId="5" fillId="4" borderId="33" xfId="4" applyBorder="1" applyAlignment="1">
      <alignment horizontal="center"/>
    </xf>
    <xf numFmtId="0" fontId="4" fillId="2" borderId="23" xfId="2" applyBorder="1" applyAlignment="1">
      <alignment horizontal="center"/>
    </xf>
    <xf numFmtId="0" fontId="4" fillId="6" borderId="21" xfId="6" applyFont="1" applyBorder="1" applyAlignment="1">
      <alignment horizontal="center"/>
    </xf>
    <xf numFmtId="0" fontId="4" fillId="6" borderId="22" xfId="6" applyFont="1" applyBorder="1" applyAlignment="1">
      <alignment horizontal="center"/>
    </xf>
    <xf numFmtId="0" fontId="4" fillId="6" borderId="23" xfId="6" applyFont="1" applyBorder="1" applyAlignment="1">
      <alignment horizontal="center"/>
    </xf>
    <xf numFmtId="0" fontId="4" fillId="6" borderId="38" xfId="6" applyFont="1" applyBorder="1" applyAlignment="1">
      <alignment horizontal="center"/>
    </xf>
    <xf numFmtId="0" fontId="4" fillId="6" borderId="32" xfId="6" applyFont="1" applyBorder="1" applyAlignment="1">
      <alignment horizontal="center"/>
    </xf>
    <xf numFmtId="0" fontId="4" fillId="6" borderId="33" xfId="6" applyFont="1" applyBorder="1" applyAlignment="1">
      <alignment horizontal="center"/>
    </xf>
    <xf numFmtId="0" fontId="4" fillId="8" borderId="24" xfId="8" applyFont="1" applyBorder="1" applyAlignment="1">
      <alignment horizontal="center"/>
    </xf>
    <xf numFmtId="0" fontId="4" fillId="8" borderId="22" xfId="8" applyFont="1" applyBorder="1" applyAlignment="1">
      <alignment horizontal="center"/>
    </xf>
    <xf numFmtId="0" fontId="4" fillId="8" borderId="23" xfId="8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8" borderId="48" xfId="8" applyFont="1" applyBorder="1" applyAlignment="1">
      <alignment horizontal="center"/>
    </xf>
    <xf numFmtId="0" fontId="4" fillId="8" borderId="49" xfId="8" applyFont="1" applyBorder="1" applyAlignment="1">
      <alignment horizontal="center"/>
    </xf>
    <xf numFmtId="0" fontId="4" fillId="8" borderId="50" xfId="8" applyFont="1" applyBorder="1" applyAlignment="1">
      <alignment horizontal="center"/>
    </xf>
    <xf numFmtId="0" fontId="4" fillId="2" borderId="48" xfId="2" applyBorder="1" applyAlignment="1">
      <alignment horizontal="center"/>
    </xf>
    <xf numFmtId="0" fontId="4" fillId="2" borderId="49" xfId="2" applyBorder="1" applyAlignment="1">
      <alignment horizontal="center"/>
    </xf>
    <xf numFmtId="0" fontId="4" fillId="2" borderId="50" xfId="2" applyBorder="1" applyAlignment="1">
      <alignment horizontal="center"/>
    </xf>
    <xf numFmtId="0" fontId="10" fillId="11" borderId="40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4" borderId="5" xfId="4" applyBorder="1" applyAlignment="1">
      <alignment horizontal="center"/>
    </xf>
    <xf numFmtId="0" fontId="5" fillId="3" borderId="5" xfId="3" applyBorder="1" applyAlignment="1">
      <alignment horizontal="center"/>
    </xf>
    <xf numFmtId="0" fontId="4" fillId="2" borderId="5" xfId="2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8" borderId="5" xfId="8" applyFont="1" applyBorder="1" applyAlignment="1">
      <alignment horizontal="center"/>
    </xf>
    <xf numFmtId="0" fontId="4" fillId="9" borderId="5" xfId="9" applyFont="1" applyBorder="1" applyAlignment="1">
      <alignment horizontal="center"/>
    </xf>
    <xf numFmtId="0" fontId="12" fillId="0" borderId="0" xfId="0" applyFont="1"/>
  </cellXfs>
  <cellStyles count="11">
    <cellStyle name="60% - Accent1" xfId="7" builtinId="32"/>
    <cellStyle name="60% - Accent5" xfId="9" builtinId="48"/>
    <cellStyle name="Accent1" xfId="6" builtinId="29"/>
    <cellStyle name="Accent2" xfId="8" builtinId="33"/>
    <cellStyle name="Accent3" xfId="3" builtinId="37"/>
    <cellStyle name="Accent4" xfId="4" builtinId="41"/>
    <cellStyle name="Accent5" xfId="5" builtinId="45"/>
    <cellStyle name="Check Cell" xfId="2" builtinId="23"/>
    <cellStyle name="Comma" xfId="10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Pumping and Ground Water Consumptive Use - Water District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9976072186485"/>
          <c:y val="0.11516860180613017"/>
          <c:w val="0.85937073730263014"/>
          <c:h val="0.73379383593575997"/>
        </c:manualLayout>
      </c:layout>
      <c:lineChart>
        <c:grouping val="standard"/>
        <c:varyColors val="0"/>
        <c:ser>
          <c:idx val="1"/>
          <c:order val="0"/>
          <c:tx>
            <c:v>Annual GW Pumping</c:v>
          </c:tx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Pumping_GWCU!$B$23:$B$65</c:f>
              <c:numCache>
                <c:formatCode>_(* #,##0_);_(* \(#,##0\);_(* "-"??_);_(@_)</c:formatCode>
                <c:ptCount val="43"/>
                <c:pt idx="0">
                  <c:v>297576</c:v>
                </c:pt>
                <c:pt idx="1">
                  <c:v>276295</c:v>
                </c:pt>
                <c:pt idx="2">
                  <c:v>259738</c:v>
                </c:pt>
                <c:pt idx="3">
                  <c:v>225560</c:v>
                </c:pt>
                <c:pt idx="4">
                  <c:v>285525</c:v>
                </c:pt>
                <c:pt idx="5">
                  <c:v>245755</c:v>
                </c:pt>
                <c:pt idx="6">
                  <c:v>276726</c:v>
                </c:pt>
                <c:pt idx="7">
                  <c:v>331729</c:v>
                </c:pt>
                <c:pt idx="8">
                  <c:v>274250</c:v>
                </c:pt>
                <c:pt idx="9">
                  <c:v>222479</c:v>
                </c:pt>
                <c:pt idx="10">
                  <c:v>263798</c:v>
                </c:pt>
                <c:pt idx="11">
                  <c:v>266359</c:v>
                </c:pt>
                <c:pt idx="12">
                  <c:v>215785</c:v>
                </c:pt>
                <c:pt idx="13">
                  <c:v>190973</c:v>
                </c:pt>
                <c:pt idx="14">
                  <c:v>235010</c:v>
                </c:pt>
                <c:pt idx="15">
                  <c:v>231301</c:v>
                </c:pt>
                <c:pt idx="16">
                  <c:v>250767</c:v>
                </c:pt>
                <c:pt idx="17">
                  <c:v>234085</c:v>
                </c:pt>
                <c:pt idx="18">
                  <c:v>282131</c:v>
                </c:pt>
                <c:pt idx="19">
                  <c:v>230054</c:v>
                </c:pt>
                <c:pt idx="20">
                  <c:v>225227</c:v>
                </c:pt>
                <c:pt idx="21">
                  <c:v>233487</c:v>
                </c:pt>
                <c:pt idx="22">
                  <c:v>228667</c:v>
                </c:pt>
                <c:pt idx="23">
                  <c:v>209758</c:v>
                </c:pt>
                <c:pt idx="24">
                  <c:v>310292</c:v>
                </c:pt>
                <c:pt idx="25">
                  <c:v>188295</c:v>
                </c:pt>
                <c:pt idx="26">
                  <c:v>220359</c:v>
                </c:pt>
                <c:pt idx="27">
                  <c:v>216355</c:v>
                </c:pt>
                <c:pt idx="28">
                  <c:v>250841</c:v>
                </c:pt>
                <c:pt idx="29">
                  <c:v>226589</c:v>
                </c:pt>
                <c:pt idx="30">
                  <c:v>313971</c:v>
                </c:pt>
                <c:pt idx="31">
                  <c:v>282741</c:v>
                </c:pt>
                <c:pt idx="32">
                  <c:v>380603</c:v>
                </c:pt>
                <c:pt idx="33">
                  <c:v>247948</c:v>
                </c:pt>
                <c:pt idx="34">
                  <c:v>214260</c:v>
                </c:pt>
                <c:pt idx="35">
                  <c:v>179040</c:v>
                </c:pt>
                <c:pt idx="36">
                  <c:v>216341</c:v>
                </c:pt>
                <c:pt idx="37">
                  <c:v>180739</c:v>
                </c:pt>
                <c:pt idx="38">
                  <c:v>156648</c:v>
                </c:pt>
                <c:pt idx="39">
                  <c:v>141590</c:v>
                </c:pt>
                <c:pt idx="40">
                  <c:v>174147</c:v>
                </c:pt>
                <c:pt idx="41">
                  <c:v>174181</c:v>
                </c:pt>
                <c:pt idx="42">
                  <c:v>240884</c:v>
                </c:pt>
              </c:numCache>
            </c:numRef>
          </c:val>
          <c:smooth val="0"/>
        </c:ser>
        <c:ser>
          <c:idx val="3"/>
          <c:order val="1"/>
          <c:tx>
            <c:v>Annual GW Consumptive Use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Pumping_GWCU!$H$23:$H$65</c:f>
              <c:numCache>
                <c:formatCode>_(* #,##0_);_(* \(#,##0\);_(* "-"??_);_(@_)</c:formatCode>
                <c:ptCount val="43"/>
                <c:pt idx="0">
                  <c:v>181862.5</c:v>
                </c:pt>
                <c:pt idx="1">
                  <c:v>172124.9</c:v>
                </c:pt>
                <c:pt idx="2">
                  <c:v>164951.20000000001</c:v>
                </c:pt>
                <c:pt idx="3">
                  <c:v>146215.79999999999</c:v>
                </c:pt>
                <c:pt idx="4">
                  <c:v>187942.8</c:v>
                </c:pt>
                <c:pt idx="5">
                  <c:v>165399</c:v>
                </c:pt>
                <c:pt idx="6">
                  <c:v>188502.9</c:v>
                </c:pt>
                <c:pt idx="7">
                  <c:v>225932.2</c:v>
                </c:pt>
                <c:pt idx="8">
                  <c:v>188903.5</c:v>
                </c:pt>
                <c:pt idx="9">
                  <c:v>154477.20000000001</c:v>
                </c:pt>
                <c:pt idx="10">
                  <c:v>184582.8</c:v>
                </c:pt>
                <c:pt idx="11">
                  <c:v>185904.4</c:v>
                </c:pt>
                <c:pt idx="12">
                  <c:v>151899.29999999999</c:v>
                </c:pt>
                <c:pt idx="13">
                  <c:v>135315.9</c:v>
                </c:pt>
                <c:pt idx="14">
                  <c:v>166993.5</c:v>
                </c:pt>
                <c:pt idx="15">
                  <c:v>165061.5</c:v>
                </c:pt>
                <c:pt idx="16">
                  <c:v>179253.4</c:v>
                </c:pt>
                <c:pt idx="17">
                  <c:v>167686.5</c:v>
                </c:pt>
                <c:pt idx="18">
                  <c:v>201638.1</c:v>
                </c:pt>
                <c:pt idx="19">
                  <c:v>165614.29999999999</c:v>
                </c:pt>
                <c:pt idx="20">
                  <c:v>163355.1</c:v>
                </c:pt>
                <c:pt idx="21">
                  <c:v>169725.5</c:v>
                </c:pt>
                <c:pt idx="22">
                  <c:v>166643.79999999999</c:v>
                </c:pt>
                <c:pt idx="23">
                  <c:v>153729.4</c:v>
                </c:pt>
                <c:pt idx="24">
                  <c:v>226936.4</c:v>
                </c:pt>
                <c:pt idx="25">
                  <c:v>138980.70000000001</c:v>
                </c:pt>
                <c:pt idx="26">
                  <c:v>163060.70000000001</c:v>
                </c:pt>
                <c:pt idx="27">
                  <c:v>160248.70000000001</c:v>
                </c:pt>
                <c:pt idx="28">
                  <c:v>186840.7</c:v>
                </c:pt>
                <c:pt idx="29">
                  <c:v>168353.8</c:v>
                </c:pt>
                <c:pt idx="30">
                  <c:v>231993.8</c:v>
                </c:pt>
                <c:pt idx="31">
                  <c:v>208674.1</c:v>
                </c:pt>
                <c:pt idx="32">
                  <c:v>279333.8</c:v>
                </c:pt>
                <c:pt idx="33">
                  <c:v>185773.8</c:v>
                </c:pt>
                <c:pt idx="34">
                  <c:v>161312.9</c:v>
                </c:pt>
                <c:pt idx="35">
                  <c:v>136553.29999999999</c:v>
                </c:pt>
                <c:pt idx="36">
                  <c:v>163657.4</c:v>
                </c:pt>
                <c:pt idx="37">
                  <c:v>137320.29999999999</c:v>
                </c:pt>
                <c:pt idx="38">
                  <c:v>119524.8</c:v>
                </c:pt>
                <c:pt idx="39">
                  <c:v>107958.5</c:v>
                </c:pt>
                <c:pt idx="40">
                  <c:v>132441.4</c:v>
                </c:pt>
                <c:pt idx="41">
                  <c:v>132695.1</c:v>
                </c:pt>
                <c:pt idx="42">
                  <c:v>181739.1</c:v>
                </c:pt>
              </c:numCache>
            </c:numRef>
          </c:val>
          <c:smooth val="0"/>
        </c:ser>
        <c:ser>
          <c:idx val="2"/>
          <c:order val="2"/>
          <c:tx>
            <c:v>GW Consumptive Use - 5 Year Average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Pumping_GWCU!$L$23:$L$65</c:f>
              <c:numCache>
                <c:formatCode>General</c:formatCode>
                <c:ptCount val="43"/>
                <c:pt idx="8" formatCode="0">
                  <c:v>173153.44</c:v>
                </c:pt>
                <c:pt idx="9" formatCode="0">
                  <c:v>173153.44</c:v>
                </c:pt>
                <c:pt idx="10" formatCode="0">
                  <c:v>173153.44</c:v>
                </c:pt>
                <c:pt idx="11" formatCode="0">
                  <c:v>173153.44</c:v>
                </c:pt>
                <c:pt idx="12" formatCode="0">
                  <c:v>173153.44</c:v>
                </c:pt>
                <c:pt idx="18" formatCode="0">
                  <c:v>173395.36000000002</c:v>
                </c:pt>
                <c:pt idx="19" formatCode="0">
                  <c:v>173395.36000000002</c:v>
                </c:pt>
                <c:pt idx="20" formatCode="0">
                  <c:v>173395.36000000002</c:v>
                </c:pt>
                <c:pt idx="21" formatCode="0">
                  <c:v>173395.36000000002</c:v>
                </c:pt>
                <c:pt idx="22" formatCode="0">
                  <c:v>173395.36000000002</c:v>
                </c:pt>
                <c:pt idx="28" formatCode="0">
                  <c:v>215039.24</c:v>
                </c:pt>
                <c:pt idx="29" formatCode="0">
                  <c:v>215039.24</c:v>
                </c:pt>
                <c:pt idx="30" formatCode="0">
                  <c:v>215039.24</c:v>
                </c:pt>
                <c:pt idx="31" formatCode="0">
                  <c:v>215039.24</c:v>
                </c:pt>
                <c:pt idx="32" formatCode="0">
                  <c:v>215039.24</c:v>
                </c:pt>
                <c:pt idx="38" formatCode="0">
                  <c:v>134871.77999999997</c:v>
                </c:pt>
                <c:pt idx="39" formatCode="0">
                  <c:v>134871.77999999997</c:v>
                </c:pt>
                <c:pt idx="40" formatCode="0">
                  <c:v>134871.77999999997</c:v>
                </c:pt>
                <c:pt idx="41" formatCode="0">
                  <c:v>134871.77999999997</c:v>
                </c:pt>
                <c:pt idx="42" formatCode="0">
                  <c:v>134871.77999999997</c:v>
                </c:pt>
              </c:numCache>
            </c:numRef>
          </c:val>
          <c:smooth val="0"/>
        </c:ser>
        <c:ser>
          <c:idx val="0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Pumping_GWCU!$M$23:$M$65</c:f>
              <c:numCache>
                <c:formatCode>0</c:formatCode>
                <c:ptCount val="43"/>
                <c:pt idx="3">
                  <c:v>182798.53999999998</c:v>
                </c:pt>
                <c:pt idx="4">
                  <c:v>182798.53999999998</c:v>
                </c:pt>
                <c:pt idx="5">
                  <c:v>182798.53999999998</c:v>
                </c:pt>
                <c:pt idx="6">
                  <c:v>182798.53999999998</c:v>
                </c:pt>
                <c:pt idx="7">
                  <c:v>182798.53999999998</c:v>
                </c:pt>
                <c:pt idx="13">
                  <c:v>162862.16</c:v>
                </c:pt>
                <c:pt idx="14">
                  <c:v>162862.16</c:v>
                </c:pt>
                <c:pt idx="15">
                  <c:v>162862.16</c:v>
                </c:pt>
                <c:pt idx="16">
                  <c:v>162862.16</c:v>
                </c:pt>
                <c:pt idx="17">
                  <c:v>162862.16</c:v>
                </c:pt>
                <c:pt idx="23">
                  <c:v>168591.18</c:v>
                </c:pt>
                <c:pt idx="24">
                  <c:v>168591.18</c:v>
                </c:pt>
                <c:pt idx="25">
                  <c:v>168591.18</c:v>
                </c:pt>
                <c:pt idx="26">
                  <c:v>168591.18</c:v>
                </c:pt>
                <c:pt idx="27">
                  <c:v>168591.18</c:v>
                </c:pt>
                <c:pt idx="33">
                  <c:v>156923.53999999998</c:v>
                </c:pt>
                <c:pt idx="34">
                  <c:v>156923.53999999998</c:v>
                </c:pt>
                <c:pt idx="35">
                  <c:v>156923.53999999998</c:v>
                </c:pt>
                <c:pt idx="36">
                  <c:v>156923.53999999998</c:v>
                </c:pt>
                <c:pt idx="37">
                  <c:v>156923.53999999998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47872"/>
        <c:axId val="72634304"/>
      </c:lineChart>
      <c:catAx>
        <c:axId val="5368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343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263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36847872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Supplies - Water District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69652572421269565"/>
        </c:manualLayout>
      </c:layout>
      <c:areaChart>
        <c:grouping val="stacked"/>
        <c:varyColors val="0"/>
        <c:ser>
          <c:idx val="1"/>
          <c:order val="0"/>
          <c:tx>
            <c:v>Annual Recharge Augmentation Supplies</c:v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CombinedRecharge!$H$23:$H$65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9032.7999999999993</c:v>
                </c:pt>
                <c:pt idx="10">
                  <c:v>4421.7</c:v>
                </c:pt>
                <c:pt idx="11">
                  <c:v>20360.599999999999</c:v>
                </c:pt>
                <c:pt idx="12">
                  <c:v>14671.7</c:v>
                </c:pt>
                <c:pt idx="13">
                  <c:v>38785.800000000003</c:v>
                </c:pt>
                <c:pt idx="14">
                  <c:v>35920.6</c:v>
                </c:pt>
                <c:pt idx="15">
                  <c:v>46056.2</c:v>
                </c:pt>
                <c:pt idx="16">
                  <c:v>47255.9</c:v>
                </c:pt>
                <c:pt idx="17">
                  <c:v>48729.2</c:v>
                </c:pt>
                <c:pt idx="18">
                  <c:v>33212.6</c:v>
                </c:pt>
                <c:pt idx="19">
                  <c:v>29107.7</c:v>
                </c:pt>
                <c:pt idx="20">
                  <c:v>51303.7</c:v>
                </c:pt>
                <c:pt idx="21">
                  <c:v>58226.7</c:v>
                </c:pt>
                <c:pt idx="22">
                  <c:v>69178.5</c:v>
                </c:pt>
                <c:pt idx="23">
                  <c:v>55010.400000000001</c:v>
                </c:pt>
                <c:pt idx="24">
                  <c:v>35399.5</c:v>
                </c:pt>
                <c:pt idx="25">
                  <c:v>79307.3</c:v>
                </c:pt>
                <c:pt idx="26">
                  <c:v>67456</c:v>
                </c:pt>
                <c:pt idx="27">
                  <c:v>68449.2</c:v>
                </c:pt>
                <c:pt idx="28">
                  <c:v>77881.3</c:v>
                </c:pt>
                <c:pt idx="29">
                  <c:v>86570.4</c:v>
                </c:pt>
                <c:pt idx="30">
                  <c:v>36358.699999999997</c:v>
                </c:pt>
                <c:pt idx="31">
                  <c:v>101045.9</c:v>
                </c:pt>
                <c:pt idx="32">
                  <c:v>21332.5</c:v>
                </c:pt>
                <c:pt idx="33">
                  <c:v>18891.3</c:v>
                </c:pt>
                <c:pt idx="34">
                  <c:v>14393.5</c:v>
                </c:pt>
                <c:pt idx="35">
                  <c:v>86007</c:v>
                </c:pt>
                <c:pt idx="36">
                  <c:v>33561.599999999999</c:v>
                </c:pt>
                <c:pt idx="37">
                  <c:v>121018.4</c:v>
                </c:pt>
                <c:pt idx="38">
                  <c:v>87171</c:v>
                </c:pt>
                <c:pt idx="39">
                  <c:v>237555.9</c:v>
                </c:pt>
                <c:pt idx="40">
                  <c:v>136134.6</c:v>
                </c:pt>
                <c:pt idx="41">
                  <c:v>157630.79999999999</c:v>
                </c:pt>
                <c:pt idx="42">
                  <c:v>37940.400000000001</c:v>
                </c:pt>
              </c:numCache>
            </c:numRef>
          </c:val>
        </c:ser>
        <c:ser>
          <c:idx val="0"/>
          <c:order val="1"/>
          <c:tx>
            <c:v>Annual Surface Augmentation Supplies</c:v>
          </c:tx>
          <c:spPr>
            <a:solidFill>
              <a:schemeClr val="accent4"/>
            </a:solidFill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CombinedRecharge!$B$23:$B$65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1821.3</c:v>
                </c:pt>
                <c:pt idx="15">
                  <c:v>8481.6</c:v>
                </c:pt>
                <c:pt idx="16">
                  <c:v>2994.4</c:v>
                </c:pt>
                <c:pt idx="17">
                  <c:v>759.4</c:v>
                </c:pt>
                <c:pt idx="18">
                  <c:v>6689.4</c:v>
                </c:pt>
                <c:pt idx="19">
                  <c:v>8109.9</c:v>
                </c:pt>
                <c:pt idx="20">
                  <c:v>9855.2999999999993</c:v>
                </c:pt>
                <c:pt idx="21">
                  <c:v>29334.2</c:v>
                </c:pt>
                <c:pt idx="22">
                  <c:v>19401.599999999999</c:v>
                </c:pt>
                <c:pt idx="23">
                  <c:v>21058.400000000001</c:v>
                </c:pt>
                <c:pt idx="24">
                  <c:v>23602.400000000001</c:v>
                </c:pt>
                <c:pt idx="25">
                  <c:v>33334.400000000001</c:v>
                </c:pt>
                <c:pt idx="26">
                  <c:v>30425.8</c:v>
                </c:pt>
                <c:pt idx="27">
                  <c:v>2555.1</c:v>
                </c:pt>
                <c:pt idx="28">
                  <c:v>4324.3999999999996</c:v>
                </c:pt>
                <c:pt idx="29">
                  <c:v>4650.1000000000004</c:v>
                </c:pt>
                <c:pt idx="30">
                  <c:v>24327.9</c:v>
                </c:pt>
                <c:pt idx="31">
                  <c:v>20837.5</c:v>
                </c:pt>
                <c:pt idx="32">
                  <c:v>36424.199999999997</c:v>
                </c:pt>
                <c:pt idx="33">
                  <c:v>46344.5</c:v>
                </c:pt>
                <c:pt idx="34">
                  <c:v>53183.9</c:v>
                </c:pt>
                <c:pt idx="35">
                  <c:v>73337.5</c:v>
                </c:pt>
                <c:pt idx="36">
                  <c:v>51764.3</c:v>
                </c:pt>
                <c:pt idx="37">
                  <c:v>42412.1</c:v>
                </c:pt>
                <c:pt idx="38">
                  <c:v>11627.3</c:v>
                </c:pt>
                <c:pt idx="39">
                  <c:v>4850.2</c:v>
                </c:pt>
                <c:pt idx="40">
                  <c:v>11088.9</c:v>
                </c:pt>
                <c:pt idx="41">
                  <c:v>1863.6</c:v>
                </c:pt>
                <c:pt idx="42">
                  <c:v>905.6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56032"/>
        <c:axId val="537483456"/>
      </c:areaChart>
      <c:lineChart>
        <c:grouping val="standard"/>
        <c:varyColors val="0"/>
        <c:ser>
          <c:idx val="2"/>
          <c:order val="2"/>
          <c:tx>
            <c:v>Augmentation Supplies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CombinedRecharge!$Q$23:$Q$65</c:f>
              <c:numCache>
                <c:formatCode>General</c:formatCode>
                <c:ptCount val="43"/>
                <c:pt idx="8" formatCode="0">
                  <c:v>9697.36</c:v>
                </c:pt>
                <c:pt idx="9" formatCode="0">
                  <c:v>9697.36</c:v>
                </c:pt>
                <c:pt idx="10" formatCode="0">
                  <c:v>9697.36</c:v>
                </c:pt>
                <c:pt idx="11" formatCode="0">
                  <c:v>9697.36</c:v>
                </c:pt>
                <c:pt idx="12" formatCode="0">
                  <c:v>9697.36</c:v>
                </c:pt>
                <c:pt idx="18" formatCode="0">
                  <c:v>62883.92</c:v>
                </c:pt>
                <c:pt idx="19" formatCode="0">
                  <c:v>62883.92</c:v>
                </c:pt>
                <c:pt idx="20" formatCode="0">
                  <c:v>62883.92</c:v>
                </c:pt>
                <c:pt idx="21" formatCode="0">
                  <c:v>62883.92</c:v>
                </c:pt>
                <c:pt idx="22" formatCode="0">
                  <c:v>62883.92</c:v>
                </c:pt>
                <c:pt idx="28" formatCode="0">
                  <c:v>82750.58</c:v>
                </c:pt>
                <c:pt idx="29" formatCode="0">
                  <c:v>82750.58</c:v>
                </c:pt>
                <c:pt idx="30" formatCode="0">
                  <c:v>82750.58</c:v>
                </c:pt>
                <c:pt idx="31" formatCode="0">
                  <c:v>82750.58</c:v>
                </c:pt>
                <c:pt idx="32" formatCode="0">
                  <c:v>82750.58</c:v>
                </c:pt>
                <c:pt idx="38" formatCode="0">
                  <c:v>137353.66</c:v>
                </c:pt>
                <c:pt idx="39" formatCode="0">
                  <c:v>137353.66</c:v>
                </c:pt>
                <c:pt idx="40" formatCode="0">
                  <c:v>137353.66</c:v>
                </c:pt>
                <c:pt idx="41" formatCode="0">
                  <c:v>137353.66</c:v>
                </c:pt>
                <c:pt idx="42" formatCode="0">
                  <c:v>137353.66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CombinedRecharge!$R$23:$R$65</c:f>
              <c:numCache>
                <c:formatCode>0</c:formatCode>
                <c:ptCount val="43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3">
                  <c:v>46160.88</c:v>
                </c:pt>
                <c:pt idx="14">
                  <c:v>46160.88</c:v>
                </c:pt>
                <c:pt idx="15">
                  <c:v>46160.88</c:v>
                </c:pt>
                <c:pt idx="16">
                  <c:v>46160.88</c:v>
                </c:pt>
                <c:pt idx="17">
                  <c:v>46160.88</c:v>
                </c:pt>
                <c:pt idx="23">
                  <c:v>83319.7</c:v>
                </c:pt>
                <c:pt idx="24">
                  <c:v>83319.7</c:v>
                </c:pt>
                <c:pt idx="25">
                  <c:v>83319.7</c:v>
                </c:pt>
                <c:pt idx="26">
                  <c:v>83319.7</c:v>
                </c:pt>
                <c:pt idx="27">
                  <c:v>83319.7</c:v>
                </c:pt>
                <c:pt idx="33">
                  <c:v>108182.81999999999</c:v>
                </c:pt>
                <c:pt idx="34">
                  <c:v>108182.81999999999</c:v>
                </c:pt>
                <c:pt idx="35">
                  <c:v>108182.81999999999</c:v>
                </c:pt>
                <c:pt idx="36">
                  <c:v>108182.81999999999</c:v>
                </c:pt>
                <c:pt idx="37">
                  <c:v>108182.81999999999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56032"/>
        <c:axId val="537483456"/>
      </c:lineChart>
      <c:catAx>
        <c:axId val="5413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7483456"/>
        <c:crosses val="autoZero"/>
        <c:auto val="1"/>
        <c:lblAlgn val="ctr"/>
        <c:lblOffset val="100"/>
        <c:tickLblSkip val="5"/>
        <c:noMultiLvlLbl val="0"/>
      </c:catAx>
      <c:valAx>
        <c:axId val="537483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356032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Supplies - Water District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0717375319545672"/>
        </c:manualLayout>
      </c:layout>
      <c:areaChart>
        <c:grouping val="stacked"/>
        <c:varyColors val="0"/>
        <c:ser>
          <c:idx val="1"/>
          <c:order val="0"/>
          <c:tx>
            <c:v>Annual Recharge Augmentation Supplies</c:v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CombinedRecharge!$I$23:$I$65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380.8</c:v>
                </c:pt>
                <c:pt idx="10">
                  <c:v>204.3</c:v>
                </c:pt>
                <c:pt idx="11">
                  <c:v>0</c:v>
                </c:pt>
                <c:pt idx="12">
                  <c:v>284.60000000000002</c:v>
                </c:pt>
                <c:pt idx="13">
                  <c:v>3178.6</c:v>
                </c:pt>
                <c:pt idx="14">
                  <c:v>924.3</c:v>
                </c:pt>
                <c:pt idx="15">
                  <c:v>1284.3</c:v>
                </c:pt>
                <c:pt idx="16">
                  <c:v>1816.8</c:v>
                </c:pt>
                <c:pt idx="17">
                  <c:v>4564.3</c:v>
                </c:pt>
                <c:pt idx="18">
                  <c:v>2814.2</c:v>
                </c:pt>
                <c:pt idx="19">
                  <c:v>6015.3</c:v>
                </c:pt>
                <c:pt idx="20">
                  <c:v>5311.2</c:v>
                </c:pt>
                <c:pt idx="21">
                  <c:v>4803.8</c:v>
                </c:pt>
                <c:pt idx="22">
                  <c:v>5460.1</c:v>
                </c:pt>
                <c:pt idx="23">
                  <c:v>7173.8</c:v>
                </c:pt>
                <c:pt idx="24">
                  <c:v>5011.2</c:v>
                </c:pt>
                <c:pt idx="25">
                  <c:v>4872.5</c:v>
                </c:pt>
                <c:pt idx="26">
                  <c:v>7083.7</c:v>
                </c:pt>
                <c:pt idx="27">
                  <c:v>6871.9</c:v>
                </c:pt>
                <c:pt idx="28">
                  <c:v>6683.8</c:v>
                </c:pt>
                <c:pt idx="29">
                  <c:v>4478.3999999999996</c:v>
                </c:pt>
                <c:pt idx="30">
                  <c:v>3921.7</c:v>
                </c:pt>
                <c:pt idx="31">
                  <c:v>11189.2</c:v>
                </c:pt>
                <c:pt idx="32">
                  <c:v>1018.9</c:v>
                </c:pt>
                <c:pt idx="33">
                  <c:v>1397.3</c:v>
                </c:pt>
                <c:pt idx="34">
                  <c:v>708.4</c:v>
                </c:pt>
                <c:pt idx="35">
                  <c:v>3978.1</c:v>
                </c:pt>
                <c:pt idx="36">
                  <c:v>986.1</c:v>
                </c:pt>
                <c:pt idx="37">
                  <c:v>19040.5</c:v>
                </c:pt>
                <c:pt idx="38">
                  <c:v>8243.2000000000007</c:v>
                </c:pt>
                <c:pt idx="39">
                  <c:v>16326.2</c:v>
                </c:pt>
                <c:pt idx="40">
                  <c:v>15555</c:v>
                </c:pt>
                <c:pt idx="41">
                  <c:v>5816.5</c:v>
                </c:pt>
                <c:pt idx="42">
                  <c:v>9887</c:v>
                </c:pt>
              </c:numCache>
            </c:numRef>
          </c:val>
        </c:ser>
        <c:ser>
          <c:idx val="0"/>
          <c:order val="1"/>
          <c:tx>
            <c:v>Annual Surface Augmentation Supplies</c:v>
          </c:tx>
          <c:spPr>
            <a:solidFill>
              <a:schemeClr val="accent4"/>
            </a:solidFill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CombinedRecharge!$C$23:$C$65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664.5</c:v>
                </c:pt>
                <c:pt idx="14">
                  <c:v>67.400000000000006</c:v>
                </c:pt>
                <c:pt idx="15">
                  <c:v>1950</c:v>
                </c:pt>
                <c:pt idx="16">
                  <c:v>4766.8999999999996</c:v>
                </c:pt>
                <c:pt idx="17">
                  <c:v>4644.3</c:v>
                </c:pt>
                <c:pt idx="18">
                  <c:v>2652.1</c:v>
                </c:pt>
                <c:pt idx="19">
                  <c:v>3965.9</c:v>
                </c:pt>
                <c:pt idx="20">
                  <c:v>4113.3999999999996</c:v>
                </c:pt>
                <c:pt idx="21">
                  <c:v>4589.3</c:v>
                </c:pt>
                <c:pt idx="22">
                  <c:v>4424.6000000000004</c:v>
                </c:pt>
                <c:pt idx="23">
                  <c:v>3740.2</c:v>
                </c:pt>
                <c:pt idx="24">
                  <c:v>3600.3</c:v>
                </c:pt>
                <c:pt idx="25">
                  <c:v>1045</c:v>
                </c:pt>
                <c:pt idx="26">
                  <c:v>3115.5</c:v>
                </c:pt>
                <c:pt idx="27">
                  <c:v>633</c:v>
                </c:pt>
                <c:pt idx="28">
                  <c:v>1204.0999999999999</c:v>
                </c:pt>
                <c:pt idx="29">
                  <c:v>494.6</c:v>
                </c:pt>
                <c:pt idx="30">
                  <c:v>4296.6000000000004</c:v>
                </c:pt>
                <c:pt idx="31">
                  <c:v>4238</c:v>
                </c:pt>
                <c:pt idx="32">
                  <c:v>9493.7000000000007</c:v>
                </c:pt>
                <c:pt idx="33">
                  <c:v>17354.7</c:v>
                </c:pt>
                <c:pt idx="34">
                  <c:v>18750.900000000001</c:v>
                </c:pt>
                <c:pt idx="35">
                  <c:v>18278.099999999999</c:v>
                </c:pt>
                <c:pt idx="36">
                  <c:v>11680.4</c:v>
                </c:pt>
                <c:pt idx="37">
                  <c:v>20854.099999999999</c:v>
                </c:pt>
                <c:pt idx="38">
                  <c:v>29798.2</c:v>
                </c:pt>
                <c:pt idx="39">
                  <c:v>22322.2</c:v>
                </c:pt>
                <c:pt idx="40">
                  <c:v>22229.200000000001</c:v>
                </c:pt>
                <c:pt idx="41">
                  <c:v>2701.7</c:v>
                </c:pt>
                <c:pt idx="42">
                  <c:v>15381.5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57568"/>
        <c:axId val="542310976"/>
      </c:areaChart>
      <c:lineChart>
        <c:grouping val="standard"/>
        <c:varyColors val="0"/>
        <c:ser>
          <c:idx val="2"/>
          <c:order val="2"/>
          <c:tx>
            <c:v>Augmentation Supplies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CombinedRecharge!$S$23:$S$65</c:f>
              <c:numCache>
                <c:formatCode>0</c:formatCode>
                <c:ptCount val="43"/>
                <c:pt idx="8">
                  <c:v>173.94</c:v>
                </c:pt>
                <c:pt idx="9">
                  <c:v>173.94</c:v>
                </c:pt>
                <c:pt idx="10">
                  <c:v>173.94</c:v>
                </c:pt>
                <c:pt idx="11">
                  <c:v>173.94</c:v>
                </c:pt>
                <c:pt idx="12">
                  <c:v>173.94</c:v>
                </c:pt>
                <c:pt idx="18">
                  <c:v>8829.98</c:v>
                </c:pt>
                <c:pt idx="19">
                  <c:v>8829.98</c:v>
                </c:pt>
                <c:pt idx="20">
                  <c:v>8829.98</c:v>
                </c:pt>
                <c:pt idx="21">
                  <c:v>8829.98</c:v>
                </c:pt>
                <c:pt idx="22">
                  <c:v>8829.98</c:v>
                </c:pt>
                <c:pt idx="28">
                  <c:v>9403.7999999999993</c:v>
                </c:pt>
                <c:pt idx="29">
                  <c:v>9403.7999999999993</c:v>
                </c:pt>
                <c:pt idx="30">
                  <c:v>9403.7999999999993</c:v>
                </c:pt>
                <c:pt idx="31">
                  <c:v>9403.7999999999993</c:v>
                </c:pt>
                <c:pt idx="32">
                  <c:v>9403.7999999999993</c:v>
                </c:pt>
                <c:pt idx="38">
                  <c:v>29652.140000000003</c:v>
                </c:pt>
                <c:pt idx="39">
                  <c:v>29652.140000000003</c:v>
                </c:pt>
                <c:pt idx="40">
                  <c:v>29652.140000000003</c:v>
                </c:pt>
                <c:pt idx="41">
                  <c:v>29652.140000000003</c:v>
                </c:pt>
                <c:pt idx="42">
                  <c:v>29652.140000000003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CombinedRecharge!$T$23:$T$65</c:f>
              <c:numCache>
                <c:formatCode>0</c:formatCode>
                <c:ptCount val="43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3">
                  <c:v>4772.2800000000007</c:v>
                </c:pt>
                <c:pt idx="14">
                  <c:v>4772.2800000000007</c:v>
                </c:pt>
                <c:pt idx="15">
                  <c:v>4772.2800000000007</c:v>
                </c:pt>
                <c:pt idx="16">
                  <c:v>4772.2800000000007</c:v>
                </c:pt>
                <c:pt idx="17">
                  <c:v>4772.2800000000007</c:v>
                </c:pt>
                <c:pt idx="23">
                  <c:v>8629.42</c:v>
                </c:pt>
                <c:pt idx="24">
                  <c:v>8629.42</c:v>
                </c:pt>
                <c:pt idx="25">
                  <c:v>8629.42</c:v>
                </c:pt>
                <c:pt idx="26">
                  <c:v>8629.42</c:v>
                </c:pt>
                <c:pt idx="27">
                  <c:v>8629.42</c:v>
                </c:pt>
                <c:pt idx="33">
                  <c:v>22605.72</c:v>
                </c:pt>
                <c:pt idx="34">
                  <c:v>22605.72</c:v>
                </c:pt>
                <c:pt idx="35">
                  <c:v>22605.72</c:v>
                </c:pt>
                <c:pt idx="36">
                  <c:v>22605.72</c:v>
                </c:pt>
                <c:pt idx="37">
                  <c:v>22605.72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57568"/>
        <c:axId val="542310976"/>
      </c:lineChart>
      <c:catAx>
        <c:axId val="541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310976"/>
        <c:crosses val="autoZero"/>
        <c:auto val="1"/>
        <c:lblAlgn val="ctr"/>
        <c:lblOffset val="100"/>
        <c:tickLblSkip val="5"/>
        <c:noMultiLvlLbl val="0"/>
      </c:catAx>
      <c:valAx>
        <c:axId val="54231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357568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Supplies - Water District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0717375319545672"/>
        </c:manualLayout>
      </c:layout>
      <c:areaChart>
        <c:grouping val="stacked"/>
        <c:varyColors val="0"/>
        <c:ser>
          <c:idx val="1"/>
          <c:order val="0"/>
          <c:tx>
            <c:v>Annual Recharge Augmentation Supplies</c:v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CombinedRecharge!$J$23:$J$65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1687.6</c:v>
                </c:pt>
                <c:pt idx="10">
                  <c:v>2516.1999999999998</c:v>
                </c:pt>
                <c:pt idx="11">
                  <c:v>5265</c:v>
                </c:pt>
                <c:pt idx="12">
                  <c:v>5844.4</c:v>
                </c:pt>
                <c:pt idx="13">
                  <c:v>7623.6</c:v>
                </c:pt>
                <c:pt idx="14">
                  <c:v>8146.2</c:v>
                </c:pt>
                <c:pt idx="15">
                  <c:v>5610.6</c:v>
                </c:pt>
                <c:pt idx="16">
                  <c:v>6299.7</c:v>
                </c:pt>
                <c:pt idx="17">
                  <c:v>6595.7</c:v>
                </c:pt>
                <c:pt idx="18">
                  <c:v>6438.3</c:v>
                </c:pt>
                <c:pt idx="19">
                  <c:v>7328.3</c:v>
                </c:pt>
                <c:pt idx="20">
                  <c:v>7527.6</c:v>
                </c:pt>
                <c:pt idx="21">
                  <c:v>9020</c:v>
                </c:pt>
                <c:pt idx="22">
                  <c:v>9559.2999999999993</c:v>
                </c:pt>
                <c:pt idx="23">
                  <c:v>9028.2999999999993</c:v>
                </c:pt>
                <c:pt idx="24">
                  <c:v>9339.2000000000007</c:v>
                </c:pt>
                <c:pt idx="25">
                  <c:v>13040.6</c:v>
                </c:pt>
                <c:pt idx="26">
                  <c:v>11129.3</c:v>
                </c:pt>
                <c:pt idx="27">
                  <c:v>16362.4</c:v>
                </c:pt>
                <c:pt idx="28">
                  <c:v>23620.1</c:v>
                </c:pt>
                <c:pt idx="29">
                  <c:v>22009.200000000001</c:v>
                </c:pt>
                <c:pt idx="30">
                  <c:v>21325.599999999999</c:v>
                </c:pt>
                <c:pt idx="31">
                  <c:v>43191.3</c:v>
                </c:pt>
                <c:pt idx="32">
                  <c:v>23434.1</c:v>
                </c:pt>
                <c:pt idx="33">
                  <c:v>46052.9</c:v>
                </c:pt>
                <c:pt idx="34">
                  <c:v>63905.5</c:v>
                </c:pt>
                <c:pt idx="35">
                  <c:v>86240</c:v>
                </c:pt>
                <c:pt idx="36">
                  <c:v>32841.1</c:v>
                </c:pt>
                <c:pt idx="37">
                  <c:v>98898.9</c:v>
                </c:pt>
                <c:pt idx="38">
                  <c:v>72322.600000000006</c:v>
                </c:pt>
                <c:pt idx="39">
                  <c:v>116421.7</c:v>
                </c:pt>
                <c:pt idx="40">
                  <c:v>111119</c:v>
                </c:pt>
                <c:pt idx="41">
                  <c:v>96851.8</c:v>
                </c:pt>
                <c:pt idx="42">
                  <c:v>62380.800000000003</c:v>
                </c:pt>
              </c:numCache>
            </c:numRef>
          </c:val>
        </c:ser>
        <c:ser>
          <c:idx val="0"/>
          <c:order val="1"/>
          <c:tx>
            <c:v>Annual Surface Augmentation Supplies</c:v>
          </c:tx>
          <c:spPr>
            <a:solidFill>
              <a:schemeClr val="accent4"/>
            </a:solidFill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CombinedRecharge!$D$23:$D$65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3372</c:v>
                </c:pt>
                <c:pt idx="14">
                  <c:v>4845.2</c:v>
                </c:pt>
                <c:pt idx="15">
                  <c:v>14929.4</c:v>
                </c:pt>
                <c:pt idx="16">
                  <c:v>3539.1</c:v>
                </c:pt>
                <c:pt idx="17">
                  <c:v>10480.4</c:v>
                </c:pt>
                <c:pt idx="18">
                  <c:v>10806.9</c:v>
                </c:pt>
                <c:pt idx="19">
                  <c:v>15132.5</c:v>
                </c:pt>
                <c:pt idx="20">
                  <c:v>14077.4</c:v>
                </c:pt>
                <c:pt idx="21">
                  <c:v>17859</c:v>
                </c:pt>
                <c:pt idx="22">
                  <c:v>7179.7</c:v>
                </c:pt>
                <c:pt idx="23">
                  <c:v>7192.8</c:v>
                </c:pt>
                <c:pt idx="24">
                  <c:v>8107.4</c:v>
                </c:pt>
                <c:pt idx="25">
                  <c:v>1963.7</c:v>
                </c:pt>
                <c:pt idx="26">
                  <c:v>3962.6</c:v>
                </c:pt>
                <c:pt idx="27">
                  <c:v>79.3</c:v>
                </c:pt>
                <c:pt idx="28">
                  <c:v>1832.1</c:v>
                </c:pt>
                <c:pt idx="29">
                  <c:v>194.4</c:v>
                </c:pt>
                <c:pt idx="30">
                  <c:v>17275.2</c:v>
                </c:pt>
                <c:pt idx="31">
                  <c:v>18754.2</c:v>
                </c:pt>
                <c:pt idx="32">
                  <c:v>45765.5</c:v>
                </c:pt>
                <c:pt idx="33">
                  <c:v>34031.699999999997</c:v>
                </c:pt>
                <c:pt idx="34">
                  <c:v>39145.300000000003</c:v>
                </c:pt>
                <c:pt idx="35">
                  <c:v>48800.800000000003</c:v>
                </c:pt>
                <c:pt idx="36">
                  <c:v>59732.6</c:v>
                </c:pt>
                <c:pt idx="37">
                  <c:v>34285.699999999997</c:v>
                </c:pt>
                <c:pt idx="38">
                  <c:v>12523.7</c:v>
                </c:pt>
                <c:pt idx="39">
                  <c:v>387.2</c:v>
                </c:pt>
                <c:pt idx="40">
                  <c:v>511.2</c:v>
                </c:pt>
                <c:pt idx="41">
                  <c:v>17.3</c:v>
                </c:pt>
                <c:pt idx="42">
                  <c:v>14025.8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23264"/>
        <c:axId val="542313280"/>
      </c:areaChart>
      <c:lineChart>
        <c:grouping val="standard"/>
        <c:varyColors val="0"/>
        <c:ser>
          <c:idx val="2"/>
          <c:order val="2"/>
          <c:tx>
            <c:v>Augmentation Supplies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CombinedRecharge!$U$23:$U$65</c:f>
              <c:numCache>
                <c:formatCode>0</c:formatCode>
                <c:ptCount val="43"/>
                <c:pt idx="8">
                  <c:v>3062.64</c:v>
                </c:pt>
                <c:pt idx="9">
                  <c:v>3062.64</c:v>
                </c:pt>
                <c:pt idx="10">
                  <c:v>3062.64</c:v>
                </c:pt>
                <c:pt idx="11">
                  <c:v>3062.64</c:v>
                </c:pt>
                <c:pt idx="12">
                  <c:v>3062.64</c:v>
                </c:pt>
                <c:pt idx="18">
                  <c:v>20985.8</c:v>
                </c:pt>
                <c:pt idx="19">
                  <c:v>20985.8</c:v>
                </c:pt>
                <c:pt idx="20">
                  <c:v>20985.8</c:v>
                </c:pt>
                <c:pt idx="21">
                  <c:v>20985.8</c:v>
                </c:pt>
                <c:pt idx="22">
                  <c:v>20985.8</c:v>
                </c:pt>
                <c:pt idx="28">
                  <c:v>43480.340000000004</c:v>
                </c:pt>
                <c:pt idx="29">
                  <c:v>43480.340000000004</c:v>
                </c:pt>
                <c:pt idx="30">
                  <c:v>43480.340000000004</c:v>
                </c:pt>
                <c:pt idx="31">
                  <c:v>43480.340000000004</c:v>
                </c:pt>
                <c:pt idx="32">
                  <c:v>43480.340000000004</c:v>
                </c:pt>
                <c:pt idx="38">
                  <c:v>97312.22</c:v>
                </c:pt>
                <c:pt idx="39">
                  <c:v>97312.22</c:v>
                </c:pt>
                <c:pt idx="40">
                  <c:v>97312.22</c:v>
                </c:pt>
                <c:pt idx="41">
                  <c:v>97312.22</c:v>
                </c:pt>
                <c:pt idx="42">
                  <c:v>97312.22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CombinedRecharge!$V$23:$V$65</c:f>
              <c:numCache>
                <c:formatCode>0</c:formatCode>
                <c:ptCount val="43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3">
                  <c:v>14288.38</c:v>
                </c:pt>
                <c:pt idx="14">
                  <c:v>14288.38</c:v>
                </c:pt>
                <c:pt idx="15">
                  <c:v>14288.38</c:v>
                </c:pt>
                <c:pt idx="16">
                  <c:v>14288.38</c:v>
                </c:pt>
                <c:pt idx="17">
                  <c:v>14288.38</c:v>
                </c:pt>
                <c:pt idx="23">
                  <c:v>16041.12</c:v>
                </c:pt>
                <c:pt idx="24">
                  <c:v>16041.12</c:v>
                </c:pt>
                <c:pt idx="25">
                  <c:v>16041.12</c:v>
                </c:pt>
                <c:pt idx="26">
                  <c:v>16041.12</c:v>
                </c:pt>
                <c:pt idx="27">
                  <c:v>16041.12</c:v>
                </c:pt>
                <c:pt idx="33">
                  <c:v>108786.9</c:v>
                </c:pt>
                <c:pt idx="34">
                  <c:v>108786.9</c:v>
                </c:pt>
                <c:pt idx="35">
                  <c:v>108786.9</c:v>
                </c:pt>
                <c:pt idx="36">
                  <c:v>108786.9</c:v>
                </c:pt>
                <c:pt idx="37">
                  <c:v>108786.9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23264"/>
        <c:axId val="542313280"/>
      </c:lineChart>
      <c:catAx>
        <c:axId val="5413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313280"/>
        <c:crosses val="autoZero"/>
        <c:auto val="1"/>
        <c:lblAlgn val="ctr"/>
        <c:lblOffset val="100"/>
        <c:tickLblSkip val="5"/>
        <c:noMultiLvlLbl val="0"/>
      </c:catAx>
      <c:valAx>
        <c:axId val="542313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323264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- Water Districts</a:t>
            </a:r>
            <a:r>
              <a:rPr lang="en-US" baseline="0"/>
              <a:t> </a:t>
            </a:r>
            <a:r>
              <a:rPr lang="en-US" sz="1680" b="1" i="0" u="none" strike="noStrike" baseline="0">
                <a:effectLst/>
              </a:rPr>
              <a:t>2, </a:t>
            </a:r>
            <a:r>
              <a:rPr lang="en-US"/>
              <a:t>1 &amp;64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0717375319545672"/>
        </c:manualLayout>
      </c:layout>
      <c:areaChart>
        <c:grouping val="stacked"/>
        <c:varyColors val="0"/>
        <c:ser>
          <c:idx val="1"/>
          <c:order val="0"/>
          <c:tx>
            <c:v>Annual Recharge Augmentation Supplies</c:v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CombinedRecharge!$K$23:$K$65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11101.199999999999</c:v>
                </c:pt>
                <c:pt idx="10">
                  <c:v>7142.2</c:v>
                </c:pt>
                <c:pt idx="11">
                  <c:v>25625.599999999999</c:v>
                </c:pt>
                <c:pt idx="12">
                  <c:v>20800.7</c:v>
                </c:pt>
                <c:pt idx="13">
                  <c:v>49588</c:v>
                </c:pt>
                <c:pt idx="14">
                  <c:v>44991.1</c:v>
                </c:pt>
                <c:pt idx="15">
                  <c:v>52951.1</c:v>
                </c:pt>
                <c:pt idx="16">
                  <c:v>55372.4</c:v>
                </c:pt>
                <c:pt idx="17">
                  <c:v>59889.2</c:v>
                </c:pt>
                <c:pt idx="18">
                  <c:v>42465.1</c:v>
                </c:pt>
                <c:pt idx="19">
                  <c:v>42451.3</c:v>
                </c:pt>
                <c:pt idx="20">
                  <c:v>64142.499999999993</c:v>
                </c:pt>
                <c:pt idx="21">
                  <c:v>72050.5</c:v>
                </c:pt>
                <c:pt idx="22">
                  <c:v>84197.900000000009</c:v>
                </c:pt>
                <c:pt idx="23">
                  <c:v>71212.5</c:v>
                </c:pt>
                <c:pt idx="24">
                  <c:v>49749.899999999994</c:v>
                </c:pt>
                <c:pt idx="25">
                  <c:v>97220.400000000009</c:v>
                </c:pt>
                <c:pt idx="26">
                  <c:v>85669</c:v>
                </c:pt>
                <c:pt idx="27">
                  <c:v>91683.499999999985</c:v>
                </c:pt>
                <c:pt idx="28">
                  <c:v>108185.20000000001</c:v>
                </c:pt>
                <c:pt idx="29">
                  <c:v>113057.99999999999</c:v>
                </c:pt>
                <c:pt idx="30">
                  <c:v>61605.999999999993</c:v>
                </c:pt>
                <c:pt idx="31">
                  <c:v>155426.4</c:v>
                </c:pt>
                <c:pt idx="32">
                  <c:v>45785.5</c:v>
                </c:pt>
                <c:pt idx="33">
                  <c:v>66341.5</c:v>
                </c:pt>
                <c:pt idx="34">
                  <c:v>79007.399999999994</c:v>
                </c:pt>
                <c:pt idx="35">
                  <c:v>176225.1</c:v>
                </c:pt>
                <c:pt idx="36">
                  <c:v>67388.799999999988</c:v>
                </c:pt>
                <c:pt idx="37">
                  <c:v>238957.8</c:v>
                </c:pt>
                <c:pt idx="38">
                  <c:v>167736.79999999999</c:v>
                </c:pt>
                <c:pt idx="39">
                  <c:v>370303.8</c:v>
                </c:pt>
                <c:pt idx="40">
                  <c:v>262808.59999999998</c:v>
                </c:pt>
                <c:pt idx="41">
                  <c:v>260299.09999999998</c:v>
                </c:pt>
                <c:pt idx="42">
                  <c:v>110208.20000000001</c:v>
                </c:pt>
              </c:numCache>
            </c:numRef>
          </c:val>
        </c:ser>
        <c:ser>
          <c:idx val="0"/>
          <c:order val="1"/>
          <c:tx>
            <c:v>Annual Surface Augmentation Supplies</c:v>
          </c:tx>
          <c:spPr>
            <a:solidFill>
              <a:schemeClr val="accent4"/>
            </a:solidFill>
          </c:spPr>
          <c:cat>
            <c:numRef>
              <c:f>CombinedRecharge!$A$23:$A$65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CombinedRecharge!$E$23:$E$65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4036.5</c:v>
                </c:pt>
                <c:pt idx="14">
                  <c:v>6733.9</c:v>
                </c:pt>
                <c:pt idx="15">
                  <c:v>25361</c:v>
                </c:pt>
                <c:pt idx="16">
                  <c:v>11300.4</c:v>
                </c:pt>
                <c:pt idx="17">
                  <c:v>15884.099999999999</c:v>
                </c:pt>
                <c:pt idx="18">
                  <c:v>20148.400000000001</c:v>
                </c:pt>
                <c:pt idx="19">
                  <c:v>27208.3</c:v>
                </c:pt>
                <c:pt idx="20">
                  <c:v>28046.1</c:v>
                </c:pt>
                <c:pt idx="21">
                  <c:v>51782.5</c:v>
                </c:pt>
                <c:pt idx="22">
                  <c:v>31005.899999999998</c:v>
                </c:pt>
                <c:pt idx="23">
                  <c:v>31991.4</c:v>
                </c:pt>
                <c:pt idx="24">
                  <c:v>35310.1</c:v>
                </c:pt>
                <c:pt idx="25">
                  <c:v>36343.1</c:v>
                </c:pt>
                <c:pt idx="26">
                  <c:v>37503.9</c:v>
                </c:pt>
                <c:pt idx="27">
                  <c:v>3267.4</c:v>
                </c:pt>
                <c:pt idx="28">
                  <c:v>7360.6</c:v>
                </c:pt>
                <c:pt idx="29">
                  <c:v>5339.1</c:v>
                </c:pt>
                <c:pt idx="30">
                  <c:v>45899.7</c:v>
                </c:pt>
                <c:pt idx="31">
                  <c:v>43829.7</c:v>
                </c:pt>
                <c:pt idx="32">
                  <c:v>91683.4</c:v>
                </c:pt>
                <c:pt idx="33">
                  <c:v>97730.9</c:v>
                </c:pt>
                <c:pt idx="34">
                  <c:v>111080.1</c:v>
                </c:pt>
                <c:pt idx="35">
                  <c:v>140416.40000000002</c:v>
                </c:pt>
                <c:pt idx="36">
                  <c:v>123177.3</c:v>
                </c:pt>
                <c:pt idx="37">
                  <c:v>97551.9</c:v>
                </c:pt>
                <c:pt idx="38">
                  <c:v>53949.2</c:v>
                </c:pt>
                <c:pt idx="39">
                  <c:v>27559.600000000002</c:v>
                </c:pt>
                <c:pt idx="40">
                  <c:v>33829.299999999996</c:v>
                </c:pt>
                <c:pt idx="41">
                  <c:v>4582.5999999999995</c:v>
                </c:pt>
                <c:pt idx="42">
                  <c:v>30312.9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24288"/>
        <c:axId val="542315584"/>
      </c:areaChart>
      <c:lineChart>
        <c:grouping val="standard"/>
        <c:varyColors val="0"/>
        <c:ser>
          <c:idx val="2"/>
          <c:order val="2"/>
          <c:tx>
            <c:v>Augmentation Supplies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CombinedRecharge!$W$23:$W$65</c:f>
              <c:numCache>
                <c:formatCode>0</c:formatCode>
                <c:ptCount val="43"/>
                <c:pt idx="8">
                  <c:v>12933.939999999999</c:v>
                </c:pt>
                <c:pt idx="9">
                  <c:v>12933.939999999999</c:v>
                </c:pt>
                <c:pt idx="10">
                  <c:v>12933.939999999999</c:v>
                </c:pt>
                <c:pt idx="11">
                  <c:v>12933.939999999999</c:v>
                </c:pt>
                <c:pt idx="12">
                  <c:v>12933.939999999999</c:v>
                </c:pt>
                <c:pt idx="18">
                  <c:v>92699.7</c:v>
                </c:pt>
                <c:pt idx="19">
                  <c:v>92699.7</c:v>
                </c:pt>
                <c:pt idx="20">
                  <c:v>92699.7</c:v>
                </c:pt>
                <c:pt idx="21">
                  <c:v>92699.7</c:v>
                </c:pt>
                <c:pt idx="22">
                  <c:v>92699.7</c:v>
                </c:pt>
                <c:pt idx="28">
                  <c:v>135634.72</c:v>
                </c:pt>
                <c:pt idx="29">
                  <c:v>135634.72</c:v>
                </c:pt>
                <c:pt idx="30">
                  <c:v>135634.72</c:v>
                </c:pt>
                <c:pt idx="31">
                  <c:v>135634.72</c:v>
                </c:pt>
                <c:pt idx="32">
                  <c:v>135634.72</c:v>
                </c:pt>
                <c:pt idx="38">
                  <c:v>264318.02</c:v>
                </c:pt>
                <c:pt idx="39">
                  <c:v>264318.02</c:v>
                </c:pt>
                <c:pt idx="40">
                  <c:v>264318.02</c:v>
                </c:pt>
                <c:pt idx="41">
                  <c:v>264318.02</c:v>
                </c:pt>
                <c:pt idx="42">
                  <c:v>264318.02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CombinedRecharge!$X$23:$X$65</c:f>
              <c:numCache>
                <c:formatCode>0</c:formatCode>
                <c:ptCount val="43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3">
                  <c:v>65221.54</c:v>
                </c:pt>
                <c:pt idx="14">
                  <c:v>65221.54</c:v>
                </c:pt>
                <c:pt idx="15">
                  <c:v>65221.54</c:v>
                </c:pt>
                <c:pt idx="16">
                  <c:v>65221.54</c:v>
                </c:pt>
                <c:pt idx="17">
                  <c:v>65221.54</c:v>
                </c:pt>
                <c:pt idx="23">
                  <c:v>107990.24000000002</c:v>
                </c:pt>
                <c:pt idx="24">
                  <c:v>107990.24000000002</c:v>
                </c:pt>
                <c:pt idx="25">
                  <c:v>107990.24000000002</c:v>
                </c:pt>
                <c:pt idx="26">
                  <c:v>107990.24000000002</c:v>
                </c:pt>
                <c:pt idx="27">
                  <c:v>107990.24000000002</c:v>
                </c:pt>
                <c:pt idx="33">
                  <c:v>239575.44</c:v>
                </c:pt>
                <c:pt idx="34">
                  <c:v>239575.44</c:v>
                </c:pt>
                <c:pt idx="35">
                  <c:v>239575.44</c:v>
                </c:pt>
                <c:pt idx="36">
                  <c:v>239575.44</c:v>
                </c:pt>
                <c:pt idx="37">
                  <c:v>239575.44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24288"/>
        <c:axId val="542315584"/>
      </c:lineChart>
      <c:catAx>
        <c:axId val="5413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315584"/>
        <c:crosses val="autoZero"/>
        <c:auto val="1"/>
        <c:lblAlgn val="ctr"/>
        <c:lblOffset val="100"/>
        <c:tickLblSkip val="5"/>
        <c:noMultiLvlLbl val="0"/>
      </c:catAx>
      <c:valAx>
        <c:axId val="542315584"/>
        <c:scaling>
          <c:orientation val="minMax"/>
          <c:max val="4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324288"/>
        <c:crosses val="autoZero"/>
        <c:crossBetween val="between"/>
        <c:majorUnit val="50000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Supply vs. Augmentation Requirement - Water District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lineChart>
        <c:grouping val="standard"/>
        <c:varyColors val="0"/>
        <c:ser>
          <c:idx val="0"/>
          <c:order val="0"/>
          <c:tx>
            <c:v>Augmentation Supply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AugSupplyvsReq!$B$23:$B$65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9032.7999999999993</c:v>
                </c:pt>
                <c:pt idx="10">
                  <c:v>4421.7</c:v>
                </c:pt>
                <c:pt idx="11">
                  <c:v>20360.599999999999</c:v>
                </c:pt>
                <c:pt idx="12">
                  <c:v>14671.7</c:v>
                </c:pt>
                <c:pt idx="13">
                  <c:v>38785.800000000003</c:v>
                </c:pt>
                <c:pt idx="14">
                  <c:v>37741.9</c:v>
                </c:pt>
                <c:pt idx="15">
                  <c:v>54537.799999999996</c:v>
                </c:pt>
                <c:pt idx="16">
                  <c:v>50250.3</c:v>
                </c:pt>
                <c:pt idx="17">
                  <c:v>49488.6</c:v>
                </c:pt>
                <c:pt idx="18">
                  <c:v>39902</c:v>
                </c:pt>
                <c:pt idx="19">
                  <c:v>37217.599999999999</c:v>
                </c:pt>
                <c:pt idx="20">
                  <c:v>61159</c:v>
                </c:pt>
                <c:pt idx="21">
                  <c:v>87560.9</c:v>
                </c:pt>
                <c:pt idx="22">
                  <c:v>88580.1</c:v>
                </c:pt>
                <c:pt idx="23">
                  <c:v>76068.800000000003</c:v>
                </c:pt>
                <c:pt idx="24">
                  <c:v>59001.9</c:v>
                </c:pt>
                <c:pt idx="25">
                  <c:v>112641.70000000001</c:v>
                </c:pt>
                <c:pt idx="26">
                  <c:v>97881.8</c:v>
                </c:pt>
                <c:pt idx="27">
                  <c:v>71004.3</c:v>
                </c:pt>
                <c:pt idx="28">
                  <c:v>82205.7</c:v>
                </c:pt>
                <c:pt idx="29">
                  <c:v>91220.5</c:v>
                </c:pt>
                <c:pt idx="30">
                  <c:v>60686.6</c:v>
                </c:pt>
                <c:pt idx="31">
                  <c:v>121883.4</c:v>
                </c:pt>
                <c:pt idx="32">
                  <c:v>57756.7</c:v>
                </c:pt>
                <c:pt idx="33">
                  <c:v>65235.8</c:v>
                </c:pt>
                <c:pt idx="34">
                  <c:v>67577.399999999994</c:v>
                </c:pt>
                <c:pt idx="35">
                  <c:v>159344.5</c:v>
                </c:pt>
                <c:pt idx="36">
                  <c:v>85325.9</c:v>
                </c:pt>
                <c:pt idx="37">
                  <c:v>163430.5</c:v>
                </c:pt>
                <c:pt idx="38">
                  <c:v>98798.3</c:v>
                </c:pt>
                <c:pt idx="39">
                  <c:v>242406.1</c:v>
                </c:pt>
                <c:pt idx="40">
                  <c:v>147223.5</c:v>
                </c:pt>
                <c:pt idx="41">
                  <c:v>159494.39999999999</c:v>
                </c:pt>
                <c:pt idx="42">
                  <c:v>38846</c:v>
                </c:pt>
              </c:numCache>
            </c:numRef>
          </c:val>
          <c:smooth val="0"/>
        </c:ser>
        <c:ser>
          <c:idx val="1"/>
          <c:order val="1"/>
          <c:tx>
            <c:v>Augmentation Requirement</c:v>
          </c:tx>
          <c:marker>
            <c:symbol val="none"/>
          </c:marker>
          <c:val>
            <c:numRef>
              <c:f>AugSupplyvsReq!$P$23:$P$65</c:f>
              <c:numCache>
                <c:formatCode>General</c:formatCode>
                <c:ptCount val="43"/>
                <c:pt idx="0">
                  <c:v>111371.8</c:v>
                </c:pt>
                <c:pt idx="1">
                  <c:v>101320.6</c:v>
                </c:pt>
                <c:pt idx="2">
                  <c:v>99975.9</c:v>
                </c:pt>
                <c:pt idx="3">
                  <c:v>81518.8</c:v>
                </c:pt>
                <c:pt idx="4">
                  <c:v>107228.3</c:v>
                </c:pt>
                <c:pt idx="5">
                  <c:v>88171.7</c:v>
                </c:pt>
                <c:pt idx="6">
                  <c:v>106373</c:v>
                </c:pt>
                <c:pt idx="7">
                  <c:v>132402.20000000001</c:v>
                </c:pt>
                <c:pt idx="8">
                  <c:v>102636.9</c:v>
                </c:pt>
                <c:pt idx="9">
                  <c:v>80506.399999999994</c:v>
                </c:pt>
                <c:pt idx="10">
                  <c:v>95203.7</c:v>
                </c:pt>
                <c:pt idx="11">
                  <c:v>98667.5</c:v>
                </c:pt>
                <c:pt idx="12">
                  <c:v>77348.800000000003</c:v>
                </c:pt>
                <c:pt idx="13">
                  <c:v>72308.800000000003</c:v>
                </c:pt>
                <c:pt idx="14">
                  <c:v>86295.8</c:v>
                </c:pt>
                <c:pt idx="15">
                  <c:v>88494.6</c:v>
                </c:pt>
                <c:pt idx="16">
                  <c:v>95979.8</c:v>
                </c:pt>
                <c:pt idx="17">
                  <c:v>90083</c:v>
                </c:pt>
                <c:pt idx="18">
                  <c:v>110333.1</c:v>
                </c:pt>
                <c:pt idx="19">
                  <c:v>86991.1</c:v>
                </c:pt>
                <c:pt idx="20">
                  <c:v>83517.3</c:v>
                </c:pt>
                <c:pt idx="21">
                  <c:v>91945.4</c:v>
                </c:pt>
                <c:pt idx="22">
                  <c:v>88946.5</c:v>
                </c:pt>
                <c:pt idx="23">
                  <c:v>81979.100000000006</c:v>
                </c:pt>
                <c:pt idx="24">
                  <c:v>123953.3</c:v>
                </c:pt>
                <c:pt idx="25">
                  <c:v>70439.8</c:v>
                </c:pt>
                <c:pt idx="26">
                  <c:v>85890.8</c:v>
                </c:pt>
                <c:pt idx="27">
                  <c:v>85117.6</c:v>
                </c:pt>
                <c:pt idx="28">
                  <c:v>97525</c:v>
                </c:pt>
                <c:pt idx="29">
                  <c:v>94633.3</c:v>
                </c:pt>
                <c:pt idx="30">
                  <c:v>140805.70000000001</c:v>
                </c:pt>
                <c:pt idx="31">
                  <c:v>125743.5</c:v>
                </c:pt>
                <c:pt idx="32">
                  <c:v>175538.1</c:v>
                </c:pt>
                <c:pt idx="33">
                  <c:v>98895.3</c:v>
                </c:pt>
                <c:pt idx="34">
                  <c:v>87145.9</c:v>
                </c:pt>
                <c:pt idx="35">
                  <c:v>56414.7</c:v>
                </c:pt>
                <c:pt idx="36">
                  <c:v>78651.899999999994</c:v>
                </c:pt>
                <c:pt idx="37">
                  <c:v>57693.599999999999</c:v>
                </c:pt>
                <c:pt idx="38">
                  <c:v>46936</c:v>
                </c:pt>
                <c:pt idx="39">
                  <c:v>42818.6</c:v>
                </c:pt>
                <c:pt idx="40">
                  <c:v>54982.7</c:v>
                </c:pt>
                <c:pt idx="41">
                  <c:v>57161.3</c:v>
                </c:pt>
                <c:pt idx="42">
                  <c:v>86563.9</c:v>
                </c:pt>
              </c:numCache>
            </c:numRef>
          </c:val>
          <c:smooth val="0"/>
        </c:ser>
        <c:ser>
          <c:idx val="2"/>
          <c:order val="2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AugSupplyvsReq!$AF$23:$AF$65</c:f>
              <c:numCache>
                <c:formatCode>General</c:formatCode>
                <c:ptCount val="43"/>
                <c:pt idx="18" formatCode="0">
                  <c:v>-29462.760000000002</c:v>
                </c:pt>
                <c:pt idx="19" formatCode="0">
                  <c:v>-29462.760000000002</c:v>
                </c:pt>
                <c:pt idx="20" formatCode="0">
                  <c:v>-29462.760000000002</c:v>
                </c:pt>
                <c:pt idx="21" formatCode="0">
                  <c:v>-29462.760000000002</c:v>
                </c:pt>
                <c:pt idx="22" formatCode="0">
                  <c:v>-29462.760000000002</c:v>
                </c:pt>
                <c:pt idx="28" formatCode="0">
                  <c:v>-44098.54</c:v>
                </c:pt>
                <c:pt idx="29" formatCode="0">
                  <c:v>-44098.54</c:v>
                </c:pt>
                <c:pt idx="30" formatCode="0">
                  <c:v>-44098.54</c:v>
                </c:pt>
                <c:pt idx="31" formatCode="0">
                  <c:v>-44098.54</c:v>
                </c:pt>
                <c:pt idx="32" formatCode="0">
                  <c:v>-44098.54</c:v>
                </c:pt>
                <c:pt idx="38" formatCode="0">
                  <c:v>79661.159999999989</c:v>
                </c:pt>
                <c:pt idx="39" formatCode="0">
                  <c:v>79661.159999999989</c:v>
                </c:pt>
                <c:pt idx="40" formatCode="0">
                  <c:v>79661.159999999989</c:v>
                </c:pt>
                <c:pt idx="41" formatCode="0">
                  <c:v>79661.159999999989</c:v>
                </c:pt>
                <c:pt idx="42" formatCode="0">
                  <c:v>79661.159999999989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AugSupplyvsReq!$AG$23:$AG$65</c:f>
              <c:numCache>
                <c:formatCode>0</c:formatCode>
                <c:ptCount val="43"/>
                <c:pt idx="23">
                  <c:v>-6156.420000000001</c:v>
                </c:pt>
                <c:pt idx="24">
                  <c:v>-6156.420000000001</c:v>
                </c:pt>
                <c:pt idx="25">
                  <c:v>-6156.420000000001</c:v>
                </c:pt>
                <c:pt idx="26">
                  <c:v>-6156.420000000001</c:v>
                </c:pt>
                <c:pt idx="27">
                  <c:v>-6156.420000000001</c:v>
                </c:pt>
                <c:pt idx="33">
                  <c:v>32422.54</c:v>
                </c:pt>
                <c:pt idx="34">
                  <c:v>32422.54</c:v>
                </c:pt>
                <c:pt idx="35">
                  <c:v>32422.54</c:v>
                </c:pt>
                <c:pt idx="36">
                  <c:v>32422.54</c:v>
                </c:pt>
                <c:pt idx="37">
                  <c:v>32422.54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25312"/>
        <c:axId val="542317888"/>
      </c:lineChart>
      <c:catAx>
        <c:axId val="5413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3178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231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325312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Supply vs. Augmentation Requirement - Water District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lineChart>
        <c:grouping val="standard"/>
        <c:varyColors val="0"/>
        <c:ser>
          <c:idx val="0"/>
          <c:order val="0"/>
          <c:tx>
            <c:v>Augmentation Supply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AugSupplyvsReq!$C$23:$C$65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380.8</c:v>
                </c:pt>
                <c:pt idx="10">
                  <c:v>204.3</c:v>
                </c:pt>
                <c:pt idx="11">
                  <c:v>0</c:v>
                </c:pt>
                <c:pt idx="12">
                  <c:v>284.60000000000002</c:v>
                </c:pt>
                <c:pt idx="13">
                  <c:v>3843.1</c:v>
                </c:pt>
                <c:pt idx="14">
                  <c:v>991.69999999999993</c:v>
                </c:pt>
                <c:pt idx="15">
                  <c:v>3234.3</c:v>
                </c:pt>
                <c:pt idx="16">
                  <c:v>6583.7</c:v>
                </c:pt>
                <c:pt idx="17">
                  <c:v>9208.6</c:v>
                </c:pt>
                <c:pt idx="18">
                  <c:v>5466.2999999999993</c:v>
                </c:pt>
                <c:pt idx="19">
                  <c:v>9981.2000000000007</c:v>
                </c:pt>
                <c:pt idx="20">
                  <c:v>9424.5999999999985</c:v>
                </c:pt>
                <c:pt idx="21">
                  <c:v>9393.1</c:v>
                </c:pt>
                <c:pt idx="22">
                  <c:v>9884.7000000000007</c:v>
                </c:pt>
                <c:pt idx="23">
                  <c:v>10914</c:v>
                </c:pt>
                <c:pt idx="24">
                  <c:v>8611.5</c:v>
                </c:pt>
                <c:pt idx="25">
                  <c:v>5917.5</c:v>
                </c:pt>
                <c:pt idx="26">
                  <c:v>10199.200000000001</c:v>
                </c:pt>
                <c:pt idx="27">
                  <c:v>7504.9</c:v>
                </c:pt>
                <c:pt idx="28">
                  <c:v>7887.9</c:v>
                </c:pt>
                <c:pt idx="29">
                  <c:v>4973</c:v>
                </c:pt>
                <c:pt idx="30">
                  <c:v>8218.2999999999993</c:v>
                </c:pt>
                <c:pt idx="31">
                  <c:v>15427.2</c:v>
                </c:pt>
                <c:pt idx="32">
                  <c:v>10512.6</c:v>
                </c:pt>
                <c:pt idx="33">
                  <c:v>18752</c:v>
                </c:pt>
                <c:pt idx="34">
                  <c:v>19459.300000000003</c:v>
                </c:pt>
                <c:pt idx="35">
                  <c:v>22256.199999999997</c:v>
                </c:pt>
                <c:pt idx="36">
                  <c:v>12666.5</c:v>
                </c:pt>
                <c:pt idx="37">
                  <c:v>39894.6</c:v>
                </c:pt>
                <c:pt idx="38">
                  <c:v>38041.4</c:v>
                </c:pt>
                <c:pt idx="39">
                  <c:v>38648.400000000001</c:v>
                </c:pt>
                <c:pt idx="40">
                  <c:v>37784.199999999997</c:v>
                </c:pt>
                <c:pt idx="41">
                  <c:v>8518.2000000000007</c:v>
                </c:pt>
                <c:pt idx="42">
                  <c:v>25268.5</c:v>
                </c:pt>
              </c:numCache>
            </c:numRef>
          </c:val>
          <c:smooth val="0"/>
        </c:ser>
        <c:ser>
          <c:idx val="1"/>
          <c:order val="1"/>
          <c:tx>
            <c:v>Augmentation Requirement</c:v>
          </c:tx>
          <c:marker>
            <c:symbol val="none"/>
          </c:marker>
          <c:val>
            <c:numRef>
              <c:f>AugSupplyvsReq!$Q$23:$Q$65</c:f>
              <c:numCache>
                <c:formatCode>General</c:formatCode>
                <c:ptCount val="43"/>
                <c:pt idx="0">
                  <c:v>40028.5</c:v>
                </c:pt>
                <c:pt idx="1">
                  <c:v>44284.2</c:v>
                </c:pt>
                <c:pt idx="2">
                  <c:v>50111.1</c:v>
                </c:pt>
                <c:pt idx="3">
                  <c:v>48368.800000000003</c:v>
                </c:pt>
                <c:pt idx="4">
                  <c:v>56264.3</c:v>
                </c:pt>
                <c:pt idx="5">
                  <c:v>39168</c:v>
                </c:pt>
                <c:pt idx="6">
                  <c:v>43781.2</c:v>
                </c:pt>
                <c:pt idx="7">
                  <c:v>65904.7</c:v>
                </c:pt>
                <c:pt idx="8">
                  <c:v>54846.1</c:v>
                </c:pt>
                <c:pt idx="9">
                  <c:v>42566</c:v>
                </c:pt>
                <c:pt idx="10">
                  <c:v>52648.800000000003</c:v>
                </c:pt>
                <c:pt idx="11">
                  <c:v>63211.7</c:v>
                </c:pt>
                <c:pt idx="12">
                  <c:v>39765.9</c:v>
                </c:pt>
                <c:pt idx="13">
                  <c:v>37678</c:v>
                </c:pt>
                <c:pt idx="14">
                  <c:v>42071</c:v>
                </c:pt>
                <c:pt idx="15">
                  <c:v>45827.4</c:v>
                </c:pt>
                <c:pt idx="16">
                  <c:v>50034.3</c:v>
                </c:pt>
                <c:pt idx="17">
                  <c:v>46553.8</c:v>
                </c:pt>
                <c:pt idx="18">
                  <c:v>50825.7</c:v>
                </c:pt>
                <c:pt idx="19">
                  <c:v>41416.9</c:v>
                </c:pt>
                <c:pt idx="20">
                  <c:v>50560.6</c:v>
                </c:pt>
                <c:pt idx="21">
                  <c:v>43894.5</c:v>
                </c:pt>
                <c:pt idx="22">
                  <c:v>47900.7</c:v>
                </c:pt>
                <c:pt idx="23">
                  <c:v>41915.9</c:v>
                </c:pt>
                <c:pt idx="24">
                  <c:v>61467.8</c:v>
                </c:pt>
                <c:pt idx="25">
                  <c:v>36499.300000000003</c:v>
                </c:pt>
                <c:pt idx="26">
                  <c:v>48425.8</c:v>
                </c:pt>
                <c:pt idx="27">
                  <c:v>40908.5</c:v>
                </c:pt>
                <c:pt idx="28">
                  <c:v>49181.1</c:v>
                </c:pt>
                <c:pt idx="29">
                  <c:v>44713.599999999999</c:v>
                </c:pt>
                <c:pt idx="30">
                  <c:v>62002</c:v>
                </c:pt>
                <c:pt idx="31">
                  <c:v>49072.1</c:v>
                </c:pt>
                <c:pt idx="32">
                  <c:v>73507.100000000006</c:v>
                </c:pt>
                <c:pt idx="33">
                  <c:v>57377.8</c:v>
                </c:pt>
                <c:pt idx="34">
                  <c:v>47460.1</c:v>
                </c:pt>
                <c:pt idx="35">
                  <c:v>22605</c:v>
                </c:pt>
                <c:pt idx="36">
                  <c:v>25800.7</c:v>
                </c:pt>
                <c:pt idx="37">
                  <c:v>11157.5</c:v>
                </c:pt>
                <c:pt idx="38">
                  <c:v>12701.5</c:v>
                </c:pt>
                <c:pt idx="39">
                  <c:v>10861.2</c:v>
                </c:pt>
                <c:pt idx="40">
                  <c:v>17549</c:v>
                </c:pt>
                <c:pt idx="41">
                  <c:v>22208.5</c:v>
                </c:pt>
                <c:pt idx="42">
                  <c:v>24576</c:v>
                </c:pt>
              </c:numCache>
            </c:numRef>
          </c:val>
          <c:smooth val="0"/>
        </c:ser>
        <c:ser>
          <c:idx val="2"/>
          <c:order val="2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AugSupplyvsReq!$AH$23:$AH$65</c:f>
              <c:numCache>
                <c:formatCode>0</c:formatCode>
                <c:ptCount val="43"/>
                <c:pt idx="18">
                  <c:v>-38089.699999999997</c:v>
                </c:pt>
                <c:pt idx="19">
                  <c:v>-38089.699999999997</c:v>
                </c:pt>
                <c:pt idx="20">
                  <c:v>-38089.699999999997</c:v>
                </c:pt>
                <c:pt idx="21">
                  <c:v>-38089.699999999997</c:v>
                </c:pt>
                <c:pt idx="22">
                  <c:v>-38089.699999999997</c:v>
                </c:pt>
                <c:pt idx="28">
                  <c:v>-46291.38</c:v>
                </c:pt>
                <c:pt idx="29">
                  <c:v>-46291.38</c:v>
                </c:pt>
                <c:pt idx="30">
                  <c:v>-46291.38</c:v>
                </c:pt>
                <c:pt idx="31">
                  <c:v>-46291.38</c:v>
                </c:pt>
                <c:pt idx="32">
                  <c:v>-46291.38</c:v>
                </c:pt>
                <c:pt idx="38">
                  <c:v>12072.9</c:v>
                </c:pt>
                <c:pt idx="39">
                  <c:v>12072.9</c:v>
                </c:pt>
                <c:pt idx="40">
                  <c:v>12072.9</c:v>
                </c:pt>
                <c:pt idx="41">
                  <c:v>12072.9</c:v>
                </c:pt>
                <c:pt idx="42">
                  <c:v>12072.9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AugSupplyvsReq!$AI$23:$AI$65</c:f>
              <c:numCache>
                <c:formatCode>0</c:formatCode>
                <c:ptCount val="43"/>
                <c:pt idx="23">
                  <c:v>-37214.040000000008</c:v>
                </c:pt>
                <c:pt idx="24">
                  <c:v>-37214.040000000008</c:v>
                </c:pt>
                <c:pt idx="25">
                  <c:v>-37214.040000000008</c:v>
                </c:pt>
                <c:pt idx="26">
                  <c:v>-37214.040000000008</c:v>
                </c:pt>
                <c:pt idx="27">
                  <c:v>-37214.040000000008</c:v>
                </c:pt>
                <c:pt idx="33">
                  <c:v>-10274.500000000002</c:v>
                </c:pt>
                <c:pt idx="34">
                  <c:v>-10274.500000000002</c:v>
                </c:pt>
                <c:pt idx="35">
                  <c:v>-10274.500000000002</c:v>
                </c:pt>
                <c:pt idx="36">
                  <c:v>-10274.500000000002</c:v>
                </c:pt>
                <c:pt idx="37">
                  <c:v>-10274.500000000002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26848"/>
        <c:axId val="542877952"/>
      </c:lineChart>
      <c:catAx>
        <c:axId val="5413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8779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2877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326848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Supply vs. Augmentation Requirement</a:t>
            </a:r>
            <a:r>
              <a:rPr lang="en-US" baseline="0"/>
              <a:t> </a:t>
            </a:r>
            <a:r>
              <a:rPr lang="en-US"/>
              <a:t>- Water District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lineChart>
        <c:grouping val="standard"/>
        <c:varyColors val="0"/>
        <c:ser>
          <c:idx val="0"/>
          <c:order val="0"/>
          <c:tx>
            <c:v>Augmentation Supply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AugSupplyvsReq!$D$23:$D$65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1687.6</c:v>
                </c:pt>
                <c:pt idx="10">
                  <c:v>2516.1999999999998</c:v>
                </c:pt>
                <c:pt idx="11">
                  <c:v>5265</c:v>
                </c:pt>
                <c:pt idx="12">
                  <c:v>5844.4</c:v>
                </c:pt>
                <c:pt idx="13">
                  <c:v>10995.6</c:v>
                </c:pt>
                <c:pt idx="14">
                  <c:v>12991.4</c:v>
                </c:pt>
                <c:pt idx="15">
                  <c:v>20540</c:v>
                </c:pt>
                <c:pt idx="16">
                  <c:v>9838.7999999999993</c:v>
                </c:pt>
                <c:pt idx="17">
                  <c:v>17076.099999999999</c:v>
                </c:pt>
                <c:pt idx="18">
                  <c:v>17245.2</c:v>
                </c:pt>
                <c:pt idx="19">
                  <c:v>22460.799999999999</c:v>
                </c:pt>
                <c:pt idx="20">
                  <c:v>21605</c:v>
                </c:pt>
                <c:pt idx="21">
                  <c:v>26879</c:v>
                </c:pt>
                <c:pt idx="22">
                  <c:v>16739</c:v>
                </c:pt>
                <c:pt idx="23">
                  <c:v>16221.099999999999</c:v>
                </c:pt>
                <c:pt idx="24">
                  <c:v>17446.599999999999</c:v>
                </c:pt>
                <c:pt idx="25">
                  <c:v>15004.300000000001</c:v>
                </c:pt>
                <c:pt idx="26">
                  <c:v>15091.9</c:v>
                </c:pt>
                <c:pt idx="27">
                  <c:v>16441.7</c:v>
                </c:pt>
                <c:pt idx="28">
                  <c:v>25452.199999999997</c:v>
                </c:pt>
                <c:pt idx="29">
                  <c:v>22203.600000000002</c:v>
                </c:pt>
                <c:pt idx="30">
                  <c:v>38600.800000000003</c:v>
                </c:pt>
                <c:pt idx="31">
                  <c:v>61945.5</c:v>
                </c:pt>
                <c:pt idx="32">
                  <c:v>69199.600000000006</c:v>
                </c:pt>
                <c:pt idx="33">
                  <c:v>80084.600000000006</c:v>
                </c:pt>
                <c:pt idx="34">
                  <c:v>103050.8</c:v>
                </c:pt>
                <c:pt idx="35">
                  <c:v>135040.79999999999</c:v>
                </c:pt>
                <c:pt idx="36">
                  <c:v>92573.7</c:v>
                </c:pt>
                <c:pt idx="37">
                  <c:v>133184.59999999998</c:v>
                </c:pt>
                <c:pt idx="38">
                  <c:v>84846.3</c:v>
                </c:pt>
                <c:pt idx="39">
                  <c:v>116808.9</c:v>
                </c:pt>
                <c:pt idx="40">
                  <c:v>111630.2</c:v>
                </c:pt>
                <c:pt idx="41">
                  <c:v>96869.1</c:v>
                </c:pt>
                <c:pt idx="42">
                  <c:v>76406.600000000006</c:v>
                </c:pt>
              </c:numCache>
            </c:numRef>
          </c:val>
          <c:smooth val="0"/>
        </c:ser>
        <c:ser>
          <c:idx val="1"/>
          <c:order val="1"/>
          <c:tx>
            <c:v>Augmentation Requirement</c:v>
          </c:tx>
          <c:marker>
            <c:symbol val="none"/>
          </c:marker>
          <c:val>
            <c:numRef>
              <c:f>AugSupplyvsReq!$R$23:$R$65</c:f>
              <c:numCache>
                <c:formatCode>General</c:formatCode>
                <c:ptCount val="43"/>
                <c:pt idx="0">
                  <c:v>80515.5</c:v>
                </c:pt>
                <c:pt idx="1">
                  <c:v>73779.7</c:v>
                </c:pt>
                <c:pt idx="2">
                  <c:v>73904</c:v>
                </c:pt>
                <c:pt idx="3">
                  <c:v>74755.600000000006</c:v>
                </c:pt>
                <c:pt idx="4">
                  <c:v>100361.3</c:v>
                </c:pt>
                <c:pt idx="5">
                  <c:v>83599.199999999997</c:v>
                </c:pt>
                <c:pt idx="6">
                  <c:v>102808.3</c:v>
                </c:pt>
                <c:pt idx="7">
                  <c:v>104917.1</c:v>
                </c:pt>
                <c:pt idx="8">
                  <c:v>99054.399999999994</c:v>
                </c:pt>
                <c:pt idx="9">
                  <c:v>70423.399999999994</c:v>
                </c:pt>
                <c:pt idx="10">
                  <c:v>89430.399999999994</c:v>
                </c:pt>
                <c:pt idx="11">
                  <c:v>82865.8</c:v>
                </c:pt>
                <c:pt idx="12">
                  <c:v>65748.600000000006</c:v>
                </c:pt>
                <c:pt idx="13">
                  <c:v>73346.100000000006</c:v>
                </c:pt>
                <c:pt idx="14">
                  <c:v>89833.8</c:v>
                </c:pt>
                <c:pt idx="15">
                  <c:v>78548.600000000006</c:v>
                </c:pt>
                <c:pt idx="16">
                  <c:v>82231.399999999994</c:v>
                </c:pt>
                <c:pt idx="17">
                  <c:v>76334</c:v>
                </c:pt>
                <c:pt idx="18">
                  <c:v>92231.2</c:v>
                </c:pt>
                <c:pt idx="19">
                  <c:v>81057.7</c:v>
                </c:pt>
                <c:pt idx="20">
                  <c:v>76757.399999999994</c:v>
                </c:pt>
                <c:pt idx="21">
                  <c:v>88655.7</c:v>
                </c:pt>
                <c:pt idx="22">
                  <c:v>67209.7</c:v>
                </c:pt>
                <c:pt idx="23">
                  <c:v>71176.800000000003</c:v>
                </c:pt>
                <c:pt idx="24">
                  <c:v>107097.2</c:v>
                </c:pt>
                <c:pt idx="25">
                  <c:v>75536.899999999994</c:v>
                </c:pt>
                <c:pt idx="26">
                  <c:v>72933.3</c:v>
                </c:pt>
                <c:pt idx="27">
                  <c:v>79308.800000000003</c:v>
                </c:pt>
                <c:pt idx="28">
                  <c:v>77764</c:v>
                </c:pt>
                <c:pt idx="29">
                  <c:v>73324</c:v>
                </c:pt>
                <c:pt idx="30">
                  <c:v>123319.9</c:v>
                </c:pt>
                <c:pt idx="31">
                  <c:v>105641.8</c:v>
                </c:pt>
                <c:pt idx="32">
                  <c:v>126142.39999999999</c:v>
                </c:pt>
                <c:pt idx="33">
                  <c:v>106955.4</c:v>
                </c:pt>
                <c:pt idx="34">
                  <c:v>81730.600000000006</c:v>
                </c:pt>
                <c:pt idx="35">
                  <c:v>86132.7</c:v>
                </c:pt>
                <c:pt idx="36">
                  <c:v>109533.7</c:v>
                </c:pt>
                <c:pt idx="37">
                  <c:v>83085.100000000006</c:v>
                </c:pt>
                <c:pt idx="38">
                  <c:v>68499.899999999994</c:v>
                </c:pt>
                <c:pt idx="39">
                  <c:v>54698.7</c:v>
                </c:pt>
                <c:pt idx="40">
                  <c:v>83939.199999999997</c:v>
                </c:pt>
                <c:pt idx="41">
                  <c:v>74467.399999999994</c:v>
                </c:pt>
                <c:pt idx="42">
                  <c:v>126387.1</c:v>
                </c:pt>
              </c:numCache>
            </c:numRef>
          </c:val>
          <c:smooth val="0"/>
        </c:ser>
        <c:ser>
          <c:idx val="2"/>
          <c:order val="2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AugSupplyvsReq!$AJ$23:$AJ$65</c:f>
              <c:numCache>
                <c:formatCode>0</c:formatCode>
                <c:ptCount val="43"/>
                <c:pt idx="18">
                  <c:v>-60196.54</c:v>
                </c:pt>
                <c:pt idx="19">
                  <c:v>-60196.54</c:v>
                </c:pt>
                <c:pt idx="20">
                  <c:v>-60196.54</c:v>
                </c:pt>
                <c:pt idx="21">
                  <c:v>-60196.54</c:v>
                </c:pt>
                <c:pt idx="22">
                  <c:v>-60196.54</c:v>
                </c:pt>
                <c:pt idx="28">
                  <c:v>-57758.079999999994</c:v>
                </c:pt>
                <c:pt idx="29">
                  <c:v>-57758.079999999994</c:v>
                </c:pt>
                <c:pt idx="30">
                  <c:v>-57758.079999999994</c:v>
                </c:pt>
                <c:pt idx="31">
                  <c:v>-57758.079999999994</c:v>
                </c:pt>
                <c:pt idx="32">
                  <c:v>-57758.079999999994</c:v>
                </c:pt>
                <c:pt idx="38">
                  <c:v>15713.760000000004</c:v>
                </c:pt>
                <c:pt idx="39">
                  <c:v>15713.760000000004</c:v>
                </c:pt>
                <c:pt idx="40">
                  <c:v>15713.760000000004</c:v>
                </c:pt>
                <c:pt idx="41">
                  <c:v>15713.760000000004</c:v>
                </c:pt>
                <c:pt idx="42">
                  <c:v>15713.760000000004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AugSupplyvsReq!$AK$23:$AK$65</c:f>
              <c:numCache>
                <c:formatCode>0</c:formatCode>
                <c:ptCount val="43"/>
                <c:pt idx="23">
                  <c:v>-65169.48</c:v>
                </c:pt>
                <c:pt idx="24">
                  <c:v>-65169.48</c:v>
                </c:pt>
                <c:pt idx="25">
                  <c:v>-65169.48</c:v>
                </c:pt>
                <c:pt idx="26">
                  <c:v>-65169.48</c:v>
                </c:pt>
                <c:pt idx="27">
                  <c:v>-65169.48</c:v>
                </c:pt>
                <c:pt idx="33">
                  <c:v>15299.399999999994</c:v>
                </c:pt>
                <c:pt idx="34">
                  <c:v>15299.399999999994</c:v>
                </c:pt>
                <c:pt idx="35">
                  <c:v>15299.399999999994</c:v>
                </c:pt>
                <c:pt idx="36">
                  <c:v>15299.399999999994</c:v>
                </c:pt>
                <c:pt idx="37">
                  <c:v>15299.399999999994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472256"/>
        <c:axId val="542880256"/>
      </c:lineChart>
      <c:catAx>
        <c:axId val="5414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8802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288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472256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Supply vs. Augmentation Requirement - Water District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areaChart>
        <c:grouping val="stacked"/>
        <c:varyColors val="0"/>
        <c:ser>
          <c:idx val="4"/>
          <c:order val="3"/>
          <c:tx>
            <c:v>Annual Recharge Augmentation Supplies</c:v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val>
            <c:numRef>
              <c:f>CombinedRecharge!$H$23:$H$65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9032.7999999999993</c:v>
                </c:pt>
                <c:pt idx="10">
                  <c:v>4421.7</c:v>
                </c:pt>
                <c:pt idx="11">
                  <c:v>20360.599999999999</c:v>
                </c:pt>
                <c:pt idx="12">
                  <c:v>14671.7</c:v>
                </c:pt>
                <c:pt idx="13">
                  <c:v>38785.800000000003</c:v>
                </c:pt>
                <c:pt idx="14">
                  <c:v>35920.6</c:v>
                </c:pt>
                <c:pt idx="15">
                  <c:v>46056.2</c:v>
                </c:pt>
                <c:pt idx="16">
                  <c:v>47255.9</c:v>
                </c:pt>
                <c:pt idx="17">
                  <c:v>48729.2</c:v>
                </c:pt>
                <c:pt idx="18">
                  <c:v>33212.6</c:v>
                </c:pt>
                <c:pt idx="19">
                  <c:v>29107.7</c:v>
                </c:pt>
                <c:pt idx="20">
                  <c:v>51303.7</c:v>
                </c:pt>
                <c:pt idx="21">
                  <c:v>58226.7</c:v>
                </c:pt>
                <c:pt idx="22">
                  <c:v>69178.5</c:v>
                </c:pt>
                <c:pt idx="23">
                  <c:v>55010.400000000001</c:v>
                </c:pt>
                <c:pt idx="24">
                  <c:v>35399.5</c:v>
                </c:pt>
                <c:pt idx="25">
                  <c:v>79307.3</c:v>
                </c:pt>
                <c:pt idx="26">
                  <c:v>67456</c:v>
                </c:pt>
                <c:pt idx="27">
                  <c:v>68449.2</c:v>
                </c:pt>
                <c:pt idx="28">
                  <c:v>77881.3</c:v>
                </c:pt>
                <c:pt idx="29">
                  <c:v>86570.4</c:v>
                </c:pt>
                <c:pt idx="30">
                  <c:v>36358.699999999997</c:v>
                </c:pt>
                <c:pt idx="31">
                  <c:v>101045.9</c:v>
                </c:pt>
                <c:pt idx="32">
                  <c:v>21332.5</c:v>
                </c:pt>
                <c:pt idx="33">
                  <c:v>18891.3</c:v>
                </c:pt>
                <c:pt idx="34">
                  <c:v>14393.5</c:v>
                </c:pt>
                <c:pt idx="35">
                  <c:v>86007</c:v>
                </c:pt>
                <c:pt idx="36">
                  <c:v>33561.599999999999</c:v>
                </c:pt>
                <c:pt idx="37">
                  <c:v>121018.4</c:v>
                </c:pt>
                <c:pt idx="38">
                  <c:v>87171</c:v>
                </c:pt>
                <c:pt idx="39">
                  <c:v>237555.9</c:v>
                </c:pt>
                <c:pt idx="40">
                  <c:v>136134.6</c:v>
                </c:pt>
                <c:pt idx="41">
                  <c:v>157630.79999999999</c:v>
                </c:pt>
                <c:pt idx="42">
                  <c:v>37940.400000000001</c:v>
                </c:pt>
              </c:numCache>
            </c:numRef>
          </c:val>
        </c:ser>
        <c:ser>
          <c:idx val="0"/>
          <c:order val="4"/>
          <c:tx>
            <c:v>Annual Surface Augmentation Supplies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val>
            <c:numRef>
              <c:f>CombinedRecharge!$B$23:$B$65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1821.3</c:v>
                </c:pt>
                <c:pt idx="15">
                  <c:v>8481.6</c:v>
                </c:pt>
                <c:pt idx="16">
                  <c:v>2994.4</c:v>
                </c:pt>
                <c:pt idx="17">
                  <c:v>759.4</c:v>
                </c:pt>
                <c:pt idx="18">
                  <c:v>6689.4</c:v>
                </c:pt>
                <c:pt idx="19">
                  <c:v>8109.9</c:v>
                </c:pt>
                <c:pt idx="20">
                  <c:v>9855.2999999999993</c:v>
                </c:pt>
                <c:pt idx="21">
                  <c:v>29334.2</c:v>
                </c:pt>
                <c:pt idx="22">
                  <c:v>19401.599999999999</c:v>
                </c:pt>
                <c:pt idx="23">
                  <c:v>21058.400000000001</c:v>
                </c:pt>
                <c:pt idx="24">
                  <c:v>23602.400000000001</c:v>
                </c:pt>
                <c:pt idx="25">
                  <c:v>33334.400000000001</c:v>
                </c:pt>
                <c:pt idx="26">
                  <c:v>30425.8</c:v>
                </c:pt>
                <c:pt idx="27">
                  <c:v>2555.1</c:v>
                </c:pt>
                <c:pt idx="28">
                  <c:v>4324.3999999999996</c:v>
                </c:pt>
                <c:pt idx="29">
                  <c:v>4650.1000000000004</c:v>
                </c:pt>
                <c:pt idx="30">
                  <c:v>24327.9</c:v>
                </c:pt>
                <c:pt idx="31">
                  <c:v>20837.5</c:v>
                </c:pt>
                <c:pt idx="32">
                  <c:v>36424.199999999997</c:v>
                </c:pt>
                <c:pt idx="33">
                  <c:v>46344.5</c:v>
                </c:pt>
                <c:pt idx="34">
                  <c:v>53183.9</c:v>
                </c:pt>
                <c:pt idx="35">
                  <c:v>73337.5</c:v>
                </c:pt>
                <c:pt idx="36">
                  <c:v>51764.3</c:v>
                </c:pt>
                <c:pt idx="37">
                  <c:v>42412.1</c:v>
                </c:pt>
                <c:pt idx="38">
                  <c:v>11627.3</c:v>
                </c:pt>
                <c:pt idx="39">
                  <c:v>4850.2</c:v>
                </c:pt>
                <c:pt idx="40">
                  <c:v>11088.9</c:v>
                </c:pt>
                <c:pt idx="41">
                  <c:v>1863.6</c:v>
                </c:pt>
                <c:pt idx="42">
                  <c:v>905.6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474304"/>
        <c:axId val="542881984"/>
      </c:areaChart>
      <c:lineChart>
        <c:grouping val="standard"/>
        <c:varyColors val="0"/>
        <c:ser>
          <c:idx val="1"/>
          <c:order val="0"/>
          <c:tx>
            <c:v>Augmentation Requirement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AugSupplyvsReq!$P$23:$P$65</c:f>
              <c:numCache>
                <c:formatCode>General</c:formatCode>
                <c:ptCount val="43"/>
                <c:pt idx="0">
                  <c:v>111371.8</c:v>
                </c:pt>
                <c:pt idx="1">
                  <c:v>101320.6</c:v>
                </c:pt>
                <c:pt idx="2">
                  <c:v>99975.9</c:v>
                </c:pt>
                <c:pt idx="3">
                  <c:v>81518.8</c:v>
                </c:pt>
                <c:pt idx="4">
                  <c:v>107228.3</c:v>
                </c:pt>
                <c:pt idx="5">
                  <c:v>88171.7</c:v>
                </c:pt>
                <c:pt idx="6">
                  <c:v>106373</c:v>
                </c:pt>
                <c:pt idx="7">
                  <c:v>132402.20000000001</c:v>
                </c:pt>
                <c:pt idx="8">
                  <c:v>102636.9</c:v>
                </c:pt>
                <c:pt idx="9">
                  <c:v>80506.399999999994</c:v>
                </c:pt>
                <c:pt idx="10">
                  <c:v>95203.7</c:v>
                </c:pt>
                <c:pt idx="11">
                  <c:v>98667.5</c:v>
                </c:pt>
                <c:pt idx="12">
                  <c:v>77348.800000000003</c:v>
                </c:pt>
                <c:pt idx="13">
                  <c:v>72308.800000000003</c:v>
                </c:pt>
                <c:pt idx="14">
                  <c:v>86295.8</c:v>
                </c:pt>
                <c:pt idx="15">
                  <c:v>88494.6</c:v>
                </c:pt>
                <c:pt idx="16">
                  <c:v>95979.8</c:v>
                </c:pt>
                <c:pt idx="17">
                  <c:v>90083</c:v>
                </c:pt>
                <c:pt idx="18">
                  <c:v>110333.1</c:v>
                </c:pt>
                <c:pt idx="19">
                  <c:v>86991.1</c:v>
                </c:pt>
                <c:pt idx="20">
                  <c:v>83517.3</c:v>
                </c:pt>
                <c:pt idx="21">
                  <c:v>91945.4</c:v>
                </c:pt>
                <c:pt idx="22">
                  <c:v>88946.5</c:v>
                </c:pt>
                <c:pt idx="23">
                  <c:v>81979.100000000006</c:v>
                </c:pt>
                <c:pt idx="24">
                  <c:v>123953.3</c:v>
                </c:pt>
                <c:pt idx="25">
                  <c:v>70439.8</c:v>
                </c:pt>
                <c:pt idx="26">
                  <c:v>85890.8</c:v>
                </c:pt>
                <c:pt idx="27">
                  <c:v>85117.6</c:v>
                </c:pt>
                <c:pt idx="28">
                  <c:v>97525</c:v>
                </c:pt>
                <c:pt idx="29">
                  <c:v>94633.3</c:v>
                </c:pt>
                <c:pt idx="30">
                  <c:v>140805.70000000001</c:v>
                </c:pt>
                <c:pt idx="31">
                  <c:v>125743.5</c:v>
                </c:pt>
                <c:pt idx="32">
                  <c:v>175538.1</c:v>
                </c:pt>
                <c:pt idx="33">
                  <c:v>98895.3</c:v>
                </c:pt>
                <c:pt idx="34">
                  <c:v>87145.9</c:v>
                </c:pt>
                <c:pt idx="35">
                  <c:v>56414.7</c:v>
                </c:pt>
                <c:pt idx="36">
                  <c:v>78651.899999999994</c:v>
                </c:pt>
                <c:pt idx="37">
                  <c:v>57693.599999999999</c:v>
                </c:pt>
                <c:pt idx="38">
                  <c:v>46936</c:v>
                </c:pt>
                <c:pt idx="39">
                  <c:v>42818.6</c:v>
                </c:pt>
                <c:pt idx="40">
                  <c:v>54982.7</c:v>
                </c:pt>
                <c:pt idx="41">
                  <c:v>57161.3</c:v>
                </c:pt>
                <c:pt idx="42">
                  <c:v>86563.9</c:v>
                </c:pt>
              </c:numCache>
            </c:numRef>
          </c:val>
          <c:smooth val="0"/>
        </c:ser>
        <c:ser>
          <c:idx val="2"/>
          <c:order val="1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AugSupplyvsReq!$AF$23:$AF$65</c:f>
              <c:numCache>
                <c:formatCode>General</c:formatCode>
                <c:ptCount val="43"/>
                <c:pt idx="18" formatCode="0">
                  <c:v>-29462.760000000002</c:v>
                </c:pt>
                <c:pt idx="19" formatCode="0">
                  <c:v>-29462.760000000002</c:v>
                </c:pt>
                <c:pt idx="20" formatCode="0">
                  <c:v>-29462.760000000002</c:v>
                </c:pt>
                <c:pt idx="21" formatCode="0">
                  <c:v>-29462.760000000002</c:v>
                </c:pt>
                <c:pt idx="22" formatCode="0">
                  <c:v>-29462.760000000002</c:v>
                </c:pt>
                <c:pt idx="28" formatCode="0">
                  <c:v>-44098.54</c:v>
                </c:pt>
                <c:pt idx="29" formatCode="0">
                  <c:v>-44098.54</c:v>
                </c:pt>
                <c:pt idx="30" formatCode="0">
                  <c:v>-44098.54</c:v>
                </c:pt>
                <c:pt idx="31" formatCode="0">
                  <c:v>-44098.54</c:v>
                </c:pt>
                <c:pt idx="32" formatCode="0">
                  <c:v>-44098.54</c:v>
                </c:pt>
                <c:pt idx="38" formatCode="0">
                  <c:v>79661.159999999989</c:v>
                </c:pt>
                <c:pt idx="39" formatCode="0">
                  <c:v>79661.159999999989</c:v>
                </c:pt>
                <c:pt idx="40" formatCode="0">
                  <c:v>79661.159999999989</c:v>
                </c:pt>
                <c:pt idx="41" formatCode="0">
                  <c:v>79661.159999999989</c:v>
                </c:pt>
                <c:pt idx="42" formatCode="0">
                  <c:v>79661.159999999989</c:v>
                </c:pt>
              </c:numCache>
            </c:numRef>
          </c:val>
          <c:smooth val="0"/>
        </c:ser>
        <c:ser>
          <c:idx val="3"/>
          <c:order val="2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AugSupplyvsReq!$AG$23:$AG$65</c:f>
              <c:numCache>
                <c:formatCode>0</c:formatCode>
                <c:ptCount val="43"/>
                <c:pt idx="23">
                  <c:v>-6156.420000000001</c:v>
                </c:pt>
                <c:pt idx="24">
                  <c:v>-6156.420000000001</c:v>
                </c:pt>
                <c:pt idx="25">
                  <c:v>-6156.420000000001</c:v>
                </c:pt>
                <c:pt idx="26">
                  <c:v>-6156.420000000001</c:v>
                </c:pt>
                <c:pt idx="27">
                  <c:v>-6156.420000000001</c:v>
                </c:pt>
                <c:pt idx="33">
                  <c:v>32422.54</c:v>
                </c:pt>
                <c:pt idx="34">
                  <c:v>32422.54</c:v>
                </c:pt>
                <c:pt idx="35">
                  <c:v>32422.54</c:v>
                </c:pt>
                <c:pt idx="36">
                  <c:v>32422.54</c:v>
                </c:pt>
                <c:pt idx="37">
                  <c:v>32422.54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474304"/>
        <c:axId val="542881984"/>
      </c:lineChart>
      <c:catAx>
        <c:axId val="5414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8819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288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1474304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7928152708975576E-2"/>
          <c:y val="0.86600000503056485"/>
          <c:w val="0.92070012269457924"/>
          <c:h val="0.1180279514952934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Supply vs. Augmentation Requirement - Water District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areaChart>
        <c:grouping val="stacked"/>
        <c:varyColors val="0"/>
        <c:ser>
          <c:idx val="4"/>
          <c:order val="3"/>
          <c:tx>
            <c:v>Annual Recharge Augmentation Supplies</c:v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val>
            <c:numRef>
              <c:f>CombinedRecharge!$I$23:$I$65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380.8</c:v>
                </c:pt>
                <c:pt idx="10">
                  <c:v>204.3</c:v>
                </c:pt>
                <c:pt idx="11">
                  <c:v>0</c:v>
                </c:pt>
                <c:pt idx="12">
                  <c:v>284.60000000000002</c:v>
                </c:pt>
                <c:pt idx="13">
                  <c:v>3178.6</c:v>
                </c:pt>
                <c:pt idx="14">
                  <c:v>924.3</c:v>
                </c:pt>
                <c:pt idx="15">
                  <c:v>1284.3</c:v>
                </c:pt>
                <c:pt idx="16">
                  <c:v>1816.8</c:v>
                </c:pt>
                <c:pt idx="17">
                  <c:v>4564.3</c:v>
                </c:pt>
                <c:pt idx="18">
                  <c:v>2814.2</c:v>
                </c:pt>
                <c:pt idx="19">
                  <c:v>6015.3</c:v>
                </c:pt>
                <c:pt idx="20">
                  <c:v>5311.2</c:v>
                </c:pt>
                <c:pt idx="21">
                  <c:v>4803.8</c:v>
                </c:pt>
                <c:pt idx="22">
                  <c:v>5460.1</c:v>
                </c:pt>
                <c:pt idx="23">
                  <c:v>7173.8</c:v>
                </c:pt>
                <c:pt idx="24">
                  <c:v>5011.2</c:v>
                </c:pt>
                <c:pt idx="25">
                  <c:v>4872.5</c:v>
                </c:pt>
                <c:pt idx="26">
                  <c:v>7083.7</c:v>
                </c:pt>
                <c:pt idx="27">
                  <c:v>6871.9</c:v>
                </c:pt>
                <c:pt idx="28">
                  <c:v>6683.8</c:v>
                </c:pt>
                <c:pt idx="29">
                  <c:v>4478.3999999999996</c:v>
                </c:pt>
                <c:pt idx="30">
                  <c:v>3921.7</c:v>
                </c:pt>
                <c:pt idx="31">
                  <c:v>11189.2</c:v>
                </c:pt>
                <c:pt idx="32">
                  <c:v>1018.9</c:v>
                </c:pt>
                <c:pt idx="33">
                  <c:v>1397.3</c:v>
                </c:pt>
                <c:pt idx="34">
                  <c:v>708.4</c:v>
                </c:pt>
                <c:pt idx="35">
                  <c:v>3978.1</c:v>
                </c:pt>
                <c:pt idx="36">
                  <c:v>986.1</c:v>
                </c:pt>
                <c:pt idx="37">
                  <c:v>19040.5</c:v>
                </c:pt>
                <c:pt idx="38">
                  <c:v>8243.2000000000007</c:v>
                </c:pt>
                <c:pt idx="39">
                  <c:v>16326.2</c:v>
                </c:pt>
                <c:pt idx="40">
                  <c:v>15555</c:v>
                </c:pt>
                <c:pt idx="41">
                  <c:v>5816.5</c:v>
                </c:pt>
                <c:pt idx="42">
                  <c:v>9887</c:v>
                </c:pt>
              </c:numCache>
            </c:numRef>
          </c:val>
        </c:ser>
        <c:ser>
          <c:idx val="0"/>
          <c:order val="4"/>
          <c:tx>
            <c:v>Annual Surface Augmentation Supplies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val>
            <c:numRef>
              <c:f>CombinedRecharge!$C$23:$C$65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664.5</c:v>
                </c:pt>
                <c:pt idx="14">
                  <c:v>67.400000000000006</c:v>
                </c:pt>
                <c:pt idx="15">
                  <c:v>1950</c:v>
                </c:pt>
                <c:pt idx="16">
                  <c:v>4766.8999999999996</c:v>
                </c:pt>
                <c:pt idx="17">
                  <c:v>4644.3</c:v>
                </c:pt>
                <c:pt idx="18">
                  <c:v>2652.1</c:v>
                </c:pt>
                <c:pt idx="19">
                  <c:v>3965.9</c:v>
                </c:pt>
                <c:pt idx="20">
                  <c:v>4113.3999999999996</c:v>
                </c:pt>
                <c:pt idx="21">
                  <c:v>4589.3</c:v>
                </c:pt>
                <c:pt idx="22">
                  <c:v>4424.6000000000004</c:v>
                </c:pt>
                <c:pt idx="23">
                  <c:v>3740.2</c:v>
                </c:pt>
                <c:pt idx="24">
                  <c:v>3600.3</c:v>
                </c:pt>
                <c:pt idx="25">
                  <c:v>1045</c:v>
                </c:pt>
                <c:pt idx="26">
                  <c:v>3115.5</c:v>
                </c:pt>
                <c:pt idx="27">
                  <c:v>633</c:v>
                </c:pt>
                <c:pt idx="28">
                  <c:v>1204.0999999999999</c:v>
                </c:pt>
                <c:pt idx="29">
                  <c:v>494.6</c:v>
                </c:pt>
                <c:pt idx="30">
                  <c:v>4296.6000000000004</c:v>
                </c:pt>
                <c:pt idx="31">
                  <c:v>4238</c:v>
                </c:pt>
                <c:pt idx="32">
                  <c:v>9493.7000000000007</c:v>
                </c:pt>
                <c:pt idx="33">
                  <c:v>17354.7</c:v>
                </c:pt>
                <c:pt idx="34">
                  <c:v>18750.900000000001</c:v>
                </c:pt>
                <c:pt idx="35">
                  <c:v>18278.099999999999</c:v>
                </c:pt>
                <c:pt idx="36">
                  <c:v>11680.4</c:v>
                </c:pt>
                <c:pt idx="37">
                  <c:v>20854.099999999999</c:v>
                </c:pt>
                <c:pt idx="38">
                  <c:v>29798.2</c:v>
                </c:pt>
                <c:pt idx="39">
                  <c:v>22322.2</c:v>
                </c:pt>
                <c:pt idx="40">
                  <c:v>22229.200000000001</c:v>
                </c:pt>
                <c:pt idx="41">
                  <c:v>2701.7</c:v>
                </c:pt>
                <c:pt idx="42">
                  <c:v>15381.5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368128"/>
        <c:axId val="544539200"/>
      </c:areaChart>
      <c:lineChart>
        <c:grouping val="standard"/>
        <c:varyColors val="0"/>
        <c:ser>
          <c:idx val="1"/>
          <c:order val="0"/>
          <c:tx>
            <c:v>Augmentation Requirement</c:v>
          </c:tx>
          <c:marker>
            <c:symbol val="none"/>
          </c:marker>
          <c:cat>
            <c:numRef>
              <c:f>AugSupplyvsReq!$A$23:$A$66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AugSupplyvsReq!$Q$23:$Q$65</c:f>
              <c:numCache>
                <c:formatCode>General</c:formatCode>
                <c:ptCount val="43"/>
                <c:pt idx="0">
                  <c:v>40028.5</c:v>
                </c:pt>
                <c:pt idx="1">
                  <c:v>44284.2</c:v>
                </c:pt>
                <c:pt idx="2">
                  <c:v>50111.1</c:v>
                </c:pt>
                <c:pt idx="3">
                  <c:v>48368.800000000003</c:v>
                </c:pt>
                <c:pt idx="4">
                  <c:v>56264.3</c:v>
                </c:pt>
                <c:pt idx="5">
                  <c:v>39168</c:v>
                </c:pt>
                <c:pt idx="6">
                  <c:v>43781.2</c:v>
                </c:pt>
                <c:pt idx="7">
                  <c:v>65904.7</c:v>
                </c:pt>
                <c:pt idx="8">
                  <c:v>54846.1</c:v>
                </c:pt>
                <c:pt idx="9">
                  <c:v>42566</c:v>
                </c:pt>
                <c:pt idx="10">
                  <c:v>52648.800000000003</c:v>
                </c:pt>
                <c:pt idx="11">
                  <c:v>63211.7</c:v>
                </c:pt>
                <c:pt idx="12">
                  <c:v>39765.9</c:v>
                </c:pt>
                <c:pt idx="13">
                  <c:v>37678</c:v>
                </c:pt>
                <c:pt idx="14">
                  <c:v>42071</c:v>
                </c:pt>
                <c:pt idx="15">
                  <c:v>45827.4</c:v>
                </c:pt>
                <c:pt idx="16">
                  <c:v>50034.3</c:v>
                </c:pt>
                <c:pt idx="17">
                  <c:v>46553.8</c:v>
                </c:pt>
                <c:pt idx="18">
                  <c:v>50825.7</c:v>
                </c:pt>
                <c:pt idx="19">
                  <c:v>41416.9</c:v>
                </c:pt>
                <c:pt idx="20">
                  <c:v>50560.6</c:v>
                </c:pt>
                <c:pt idx="21">
                  <c:v>43894.5</c:v>
                </c:pt>
                <c:pt idx="22">
                  <c:v>47900.7</c:v>
                </c:pt>
                <c:pt idx="23">
                  <c:v>41915.9</c:v>
                </c:pt>
                <c:pt idx="24">
                  <c:v>61467.8</c:v>
                </c:pt>
                <c:pt idx="25">
                  <c:v>36499.300000000003</c:v>
                </c:pt>
                <c:pt idx="26">
                  <c:v>48425.8</c:v>
                </c:pt>
                <c:pt idx="27">
                  <c:v>40908.5</c:v>
                </c:pt>
                <c:pt idx="28">
                  <c:v>49181.1</c:v>
                </c:pt>
                <c:pt idx="29">
                  <c:v>44713.599999999999</c:v>
                </c:pt>
                <c:pt idx="30">
                  <c:v>62002</c:v>
                </c:pt>
                <c:pt idx="31">
                  <c:v>49072.1</c:v>
                </c:pt>
                <c:pt idx="32">
                  <c:v>73507.100000000006</c:v>
                </c:pt>
                <c:pt idx="33">
                  <c:v>57377.8</c:v>
                </c:pt>
                <c:pt idx="34">
                  <c:v>47460.1</c:v>
                </c:pt>
                <c:pt idx="35">
                  <c:v>22605</c:v>
                </c:pt>
                <c:pt idx="36">
                  <c:v>25800.7</c:v>
                </c:pt>
                <c:pt idx="37">
                  <c:v>11157.5</c:v>
                </c:pt>
                <c:pt idx="38">
                  <c:v>12701.5</c:v>
                </c:pt>
                <c:pt idx="39">
                  <c:v>10861.2</c:v>
                </c:pt>
                <c:pt idx="40">
                  <c:v>17549</c:v>
                </c:pt>
                <c:pt idx="41">
                  <c:v>22208.5</c:v>
                </c:pt>
                <c:pt idx="42">
                  <c:v>24576</c:v>
                </c:pt>
              </c:numCache>
            </c:numRef>
          </c:val>
          <c:smooth val="0"/>
        </c:ser>
        <c:ser>
          <c:idx val="2"/>
          <c:order val="1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AugSupplyvsReq!$A$23:$A$66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AugSupplyvsReq!$AH$23:$AH$65</c:f>
              <c:numCache>
                <c:formatCode>0</c:formatCode>
                <c:ptCount val="43"/>
                <c:pt idx="18">
                  <c:v>-38089.699999999997</c:v>
                </c:pt>
                <c:pt idx="19">
                  <c:v>-38089.699999999997</c:v>
                </c:pt>
                <c:pt idx="20">
                  <c:v>-38089.699999999997</c:v>
                </c:pt>
                <c:pt idx="21">
                  <c:v>-38089.699999999997</c:v>
                </c:pt>
                <c:pt idx="22">
                  <c:v>-38089.699999999997</c:v>
                </c:pt>
                <c:pt idx="28">
                  <c:v>-46291.38</c:v>
                </c:pt>
                <c:pt idx="29">
                  <c:v>-46291.38</c:v>
                </c:pt>
                <c:pt idx="30">
                  <c:v>-46291.38</c:v>
                </c:pt>
                <c:pt idx="31">
                  <c:v>-46291.38</c:v>
                </c:pt>
                <c:pt idx="32">
                  <c:v>-46291.38</c:v>
                </c:pt>
                <c:pt idx="38">
                  <c:v>12072.9</c:v>
                </c:pt>
                <c:pt idx="39">
                  <c:v>12072.9</c:v>
                </c:pt>
                <c:pt idx="40">
                  <c:v>12072.9</c:v>
                </c:pt>
                <c:pt idx="41">
                  <c:v>12072.9</c:v>
                </c:pt>
                <c:pt idx="42">
                  <c:v>12072.9</c:v>
                </c:pt>
              </c:numCache>
            </c:numRef>
          </c:val>
          <c:smooth val="0"/>
        </c:ser>
        <c:ser>
          <c:idx val="3"/>
          <c:order val="2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AugSupplyvsReq!$A$23:$A$66</c:f>
              <c:numCache>
                <c:formatCode>General</c:formatCod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AugSupplyvsReq!$AI$23:$AI$65</c:f>
              <c:numCache>
                <c:formatCode>0</c:formatCode>
                <c:ptCount val="43"/>
                <c:pt idx="23">
                  <c:v>-37214.040000000008</c:v>
                </c:pt>
                <c:pt idx="24">
                  <c:v>-37214.040000000008</c:v>
                </c:pt>
                <c:pt idx="25">
                  <c:v>-37214.040000000008</c:v>
                </c:pt>
                <c:pt idx="26">
                  <c:v>-37214.040000000008</c:v>
                </c:pt>
                <c:pt idx="27">
                  <c:v>-37214.040000000008</c:v>
                </c:pt>
                <c:pt idx="33">
                  <c:v>-10274.500000000002</c:v>
                </c:pt>
                <c:pt idx="34">
                  <c:v>-10274.500000000002</c:v>
                </c:pt>
                <c:pt idx="35">
                  <c:v>-10274.500000000002</c:v>
                </c:pt>
                <c:pt idx="36">
                  <c:v>-10274.500000000002</c:v>
                </c:pt>
                <c:pt idx="37">
                  <c:v>-10274.500000000002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368128"/>
        <c:axId val="544539200"/>
      </c:lineChart>
      <c:catAx>
        <c:axId val="5443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5392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4539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4368128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Supply vs. Augmentation Requirement</a:t>
            </a:r>
            <a:r>
              <a:rPr lang="en-US" baseline="0"/>
              <a:t> </a:t>
            </a:r>
            <a:r>
              <a:rPr lang="en-US"/>
              <a:t>- Water District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areaChart>
        <c:grouping val="stacked"/>
        <c:varyColors val="0"/>
        <c:ser>
          <c:idx val="4"/>
          <c:order val="3"/>
          <c:tx>
            <c:v>Annual Recharge Augmentation Supplies</c:v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CombinedRecharge!$J$23:$J$65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1687.6</c:v>
                </c:pt>
                <c:pt idx="10">
                  <c:v>2516.1999999999998</c:v>
                </c:pt>
                <c:pt idx="11">
                  <c:v>5265</c:v>
                </c:pt>
                <c:pt idx="12">
                  <c:v>5844.4</c:v>
                </c:pt>
                <c:pt idx="13">
                  <c:v>7623.6</c:v>
                </c:pt>
                <c:pt idx="14">
                  <c:v>8146.2</c:v>
                </c:pt>
                <c:pt idx="15">
                  <c:v>5610.6</c:v>
                </c:pt>
                <c:pt idx="16">
                  <c:v>6299.7</c:v>
                </c:pt>
                <c:pt idx="17">
                  <c:v>6595.7</c:v>
                </c:pt>
                <c:pt idx="18">
                  <c:v>6438.3</c:v>
                </c:pt>
                <c:pt idx="19">
                  <c:v>7328.3</c:v>
                </c:pt>
                <c:pt idx="20">
                  <c:v>7527.6</c:v>
                </c:pt>
                <c:pt idx="21">
                  <c:v>9020</c:v>
                </c:pt>
                <c:pt idx="22">
                  <c:v>9559.2999999999993</c:v>
                </c:pt>
                <c:pt idx="23">
                  <c:v>9028.2999999999993</c:v>
                </c:pt>
                <c:pt idx="24">
                  <c:v>9339.2000000000007</c:v>
                </c:pt>
                <c:pt idx="25">
                  <c:v>13040.6</c:v>
                </c:pt>
                <c:pt idx="26">
                  <c:v>11129.3</c:v>
                </c:pt>
                <c:pt idx="27">
                  <c:v>16362.4</c:v>
                </c:pt>
                <c:pt idx="28">
                  <c:v>23620.1</c:v>
                </c:pt>
                <c:pt idx="29">
                  <c:v>22009.200000000001</c:v>
                </c:pt>
                <c:pt idx="30">
                  <c:v>21325.599999999999</c:v>
                </c:pt>
                <c:pt idx="31">
                  <c:v>43191.3</c:v>
                </c:pt>
                <c:pt idx="32">
                  <c:v>23434.1</c:v>
                </c:pt>
                <c:pt idx="33">
                  <c:v>46052.9</c:v>
                </c:pt>
                <c:pt idx="34">
                  <c:v>63905.5</c:v>
                </c:pt>
                <c:pt idx="35">
                  <c:v>86240</c:v>
                </c:pt>
                <c:pt idx="36">
                  <c:v>32841.1</c:v>
                </c:pt>
                <c:pt idx="37">
                  <c:v>98898.9</c:v>
                </c:pt>
                <c:pt idx="38">
                  <c:v>72322.600000000006</c:v>
                </c:pt>
                <c:pt idx="39">
                  <c:v>116421.7</c:v>
                </c:pt>
                <c:pt idx="40">
                  <c:v>111119</c:v>
                </c:pt>
                <c:pt idx="41">
                  <c:v>96851.8</c:v>
                </c:pt>
                <c:pt idx="42">
                  <c:v>62380.800000000003</c:v>
                </c:pt>
              </c:numCache>
            </c:numRef>
          </c:val>
        </c:ser>
        <c:ser>
          <c:idx val="0"/>
          <c:order val="4"/>
          <c:tx>
            <c:v>Annual Surface Augmentation Supplies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CombinedRecharge!$D$23:$D$65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3372</c:v>
                </c:pt>
                <c:pt idx="14">
                  <c:v>4845.2</c:v>
                </c:pt>
                <c:pt idx="15">
                  <c:v>14929.4</c:v>
                </c:pt>
                <c:pt idx="16">
                  <c:v>3539.1</c:v>
                </c:pt>
                <c:pt idx="17">
                  <c:v>10480.4</c:v>
                </c:pt>
                <c:pt idx="18">
                  <c:v>10806.9</c:v>
                </c:pt>
                <c:pt idx="19">
                  <c:v>15132.5</c:v>
                </c:pt>
                <c:pt idx="20">
                  <c:v>14077.4</c:v>
                </c:pt>
                <c:pt idx="21">
                  <c:v>17859</c:v>
                </c:pt>
                <c:pt idx="22">
                  <c:v>7179.7</c:v>
                </c:pt>
                <c:pt idx="23">
                  <c:v>7192.8</c:v>
                </c:pt>
                <c:pt idx="24">
                  <c:v>8107.4</c:v>
                </c:pt>
                <c:pt idx="25">
                  <c:v>1963.7</c:v>
                </c:pt>
                <c:pt idx="26">
                  <c:v>3962.6</c:v>
                </c:pt>
                <c:pt idx="27">
                  <c:v>79.3</c:v>
                </c:pt>
                <c:pt idx="28">
                  <c:v>1832.1</c:v>
                </c:pt>
                <c:pt idx="29">
                  <c:v>194.4</c:v>
                </c:pt>
                <c:pt idx="30">
                  <c:v>17275.2</c:v>
                </c:pt>
                <c:pt idx="31">
                  <c:v>18754.2</c:v>
                </c:pt>
                <c:pt idx="32">
                  <c:v>45765.5</c:v>
                </c:pt>
                <c:pt idx="33">
                  <c:v>34031.699999999997</c:v>
                </c:pt>
                <c:pt idx="34">
                  <c:v>39145.300000000003</c:v>
                </c:pt>
                <c:pt idx="35">
                  <c:v>48800.800000000003</c:v>
                </c:pt>
                <c:pt idx="36">
                  <c:v>59732.6</c:v>
                </c:pt>
                <c:pt idx="37">
                  <c:v>34285.699999999997</c:v>
                </c:pt>
                <c:pt idx="38">
                  <c:v>12523.7</c:v>
                </c:pt>
                <c:pt idx="39">
                  <c:v>387.2</c:v>
                </c:pt>
                <c:pt idx="40">
                  <c:v>511.2</c:v>
                </c:pt>
                <c:pt idx="41">
                  <c:v>17.3</c:v>
                </c:pt>
                <c:pt idx="42">
                  <c:v>14025.8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369152"/>
        <c:axId val="544541504"/>
      </c:areaChart>
      <c:lineChart>
        <c:grouping val="standard"/>
        <c:varyColors val="0"/>
        <c:ser>
          <c:idx val="1"/>
          <c:order val="0"/>
          <c:tx>
            <c:v>Augmentation Requirement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AugSupplyvsReq!$R$23:$R$65</c:f>
              <c:numCache>
                <c:formatCode>General</c:formatCode>
                <c:ptCount val="43"/>
                <c:pt idx="0">
                  <c:v>80515.5</c:v>
                </c:pt>
                <c:pt idx="1">
                  <c:v>73779.7</c:v>
                </c:pt>
                <c:pt idx="2">
                  <c:v>73904</c:v>
                </c:pt>
                <c:pt idx="3">
                  <c:v>74755.600000000006</c:v>
                </c:pt>
                <c:pt idx="4">
                  <c:v>100361.3</c:v>
                </c:pt>
                <c:pt idx="5">
                  <c:v>83599.199999999997</c:v>
                </c:pt>
                <c:pt idx="6">
                  <c:v>102808.3</c:v>
                </c:pt>
                <c:pt idx="7">
                  <c:v>104917.1</c:v>
                </c:pt>
                <c:pt idx="8">
                  <c:v>99054.399999999994</c:v>
                </c:pt>
                <c:pt idx="9">
                  <c:v>70423.399999999994</c:v>
                </c:pt>
                <c:pt idx="10">
                  <c:v>89430.399999999994</c:v>
                </c:pt>
                <c:pt idx="11">
                  <c:v>82865.8</c:v>
                </c:pt>
                <c:pt idx="12">
                  <c:v>65748.600000000006</c:v>
                </c:pt>
                <c:pt idx="13">
                  <c:v>73346.100000000006</c:v>
                </c:pt>
                <c:pt idx="14">
                  <c:v>89833.8</c:v>
                </c:pt>
                <c:pt idx="15">
                  <c:v>78548.600000000006</c:v>
                </c:pt>
                <c:pt idx="16">
                  <c:v>82231.399999999994</c:v>
                </c:pt>
                <c:pt idx="17">
                  <c:v>76334</c:v>
                </c:pt>
                <c:pt idx="18">
                  <c:v>92231.2</c:v>
                </c:pt>
                <c:pt idx="19">
                  <c:v>81057.7</c:v>
                </c:pt>
                <c:pt idx="20">
                  <c:v>76757.399999999994</c:v>
                </c:pt>
                <c:pt idx="21">
                  <c:v>88655.7</c:v>
                </c:pt>
                <c:pt idx="22">
                  <c:v>67209.7</c:v>
                </c:pt>
                <c:pt idx="23">
                  <c:v>71176.800000000003</c:v>
                </c:pt>
                <c:pt idx="24">
                  <c:v>107097.2</c:v>
                </c:pt>
                <c:pt idx="25">
                  <c:v>75536.899999999994</c:v>
                </c:pt>
                <c:pt idx="26">
                  <c:v>72933.3</c:v>
                </c:pt>
                <c:pt idx="27">
                  <c:v>79308.800000000003</c:v>
                </c:pt>
                <c:pt idx="28">
                  <c:v>77764</c:v>
                </c:pt>
                <c:pt idx="29">
                  <c:v>73324</c:v>
                </c:pt>
                <c:pt idx="30">
                  <c:v>123319.9</c:v>
                </c:pt>
                <c:pt idx="31">
                  <c:v>105641.8</c:v>
                </c:pt>
                <c:pt idx="32">
                  <c:v>126142.39999999999</c:v>
                </c:pt>
                <c:pt idx="33">
                  <c:v>106955.4</c:v>
                </c:pt>
                <c:pt idx="34">
                  <c:v>81730.600000000006</c:v>
                </c:pt>
                <c:pt idx="35">
                  <c:v>86132.7</c:v>
                </c:pt>
                <c:pt idx="36">
                  <c:v>109533.7</c:v>
                </c:pt>
                <c:pt idx="37">
                  <c:v>83085.100000000006</c:v>
                </c:pt>
                <c:pt idx="38">
                  <c:v>68499.899999999994</c:v>
                </c:pt>
                <c:pt idx="39">
                  <c:v>54698.7</c:v>
                </c:pt>
                <c:pt idx="40">
                  <c:v>83939.199999999997</c:v>
                </c:pt>
                <c:pt idx="41">
                  <c:v>74467.399999999994</c:v>
                </c:pt>
                <c:pt idx="42">
                  <c:v>126387.1</c:v>
                </c:pt>
              </c:numCache>
            </c:numRef>
          </c:val>
          <c:smooth val="0"/>
        </c:ser>
        <c:ser>
          <c:idx val="2"/>
          <c:order val="1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AugSupplyvsReq!$AJ$23:$AJ$65</c:f>
              <c:numCache>
                <c:formatCode>0</c:formatCode>
                <c:ptCount val="43"/>
                <c:pt idx="18">
                  <c:v>-60196.54</c:v>
                </c:pt>
                <c:pt idx="19">
                  <c:v>-60196.54</c:v>
                </c:pt>
                <c:pt idx="20">
                  <c:v>-60196.54</c:v>
                </c:pt>
                <c:pt idx="21">
                  <c:v>-60196.54</c:v>
                </c:pt>
                <c:pt idx="22">
                  <c:v>-60196.54</c:v>
                </c:pt>
                <c:pt idx="28">
                  <c:v>-57758.079999999994</c:v>
                </c:pt>
                <c:pt idx="29">
                  <c:v>-57758.079999999994</c:v>
                </c:pt>
                <c:pt idx="30">
                  <c:v>-57758.079999999994</c:v>
                </c:pt>
                <c:pt idx="31">
                  <c:v>-57758.079999999994</c:v>
                </c:pt>
                <c:pt idx="32">
                  <c:v>-57758.079999999994</c:v>
                </c:pt>
                <c:pt idx="38">
                  <c:v>15713.760000000004</c:v>
                </c:pt>
                <c:pt idx="39">
                  <c:v>15713.760000000004</c:v>
                </c:pt>
                <c:pt idx="40">
                  <c:v>15713.760000000004</c:v>
                </c:pt>
                <c:pt idx="41">
                  <c:v>15713.760000000004</c:v>
                </c:pt>
                <c:pt idx="42">
                  <c:v>15713.760000000004</c:v>
                </c:pt>
              </c:numCache>
            </c:numRef>
          </c:val>
          <c:smooth val="0"/>
        </c:ser>
        <c:ser>
          <c:idx val="3"/>
          <c:order val="2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AugSupplyvsReq!$AK$23:$AK$65</c:f>
              <c:numCache>
                <c:formatCode>0</c:formatCode>
                <c:ptCount val="43"/>
                <c:pt idx="23">
                  <c:v>-65169.48</c:v>
                </c:pt>
                <c:pt idx="24">
                  <c:v>-65169.48</c:v>
                </c:pt>
                <c:pt idx="25">
                  <c:v>-65169.48</c:v>
                </c:pt>
                <c:pt idx="26">
                  <c:v>-65169.48</c:v>
                </c:pt>
                <c:pt idx="27">
                  <c:v>-65169.48</c:v>
                </c:pt>
                <c:pt idx="33">
                  <c:v>15299.399999999994</c:v>
                </c:pt>
                <c:pt idx="34">
                  <c:v>15299.399999999994</c:v>
                </c:pt>
                <c:pt idx="35">
                  <c:v>15299.399999999994</c:v>
                </c:pt>
                <c:pt idx="36">
                  <c:v>15299.399999999994</c:v>
                </c:pt>
                <c:pt idx="37">
                  <c:v>15299.399999999994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369152"/>
        <c:axId val="544541504"/>
      </c:lineChart>
      <c:catAx>
        <c:axId val="5443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5415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454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4369152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Pumping and Ground Water Consumptive Use - Water District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9976072186485"/>
          <c:y val="0.11516860180613017"/>
          <c:w val="0.85937073730263014"/>
          <c:h val="0.73379383593575997"/>
        </c:manualLayout>
      </c:layout>
      <c:lineChart>
        <c:grouping val="standard"/>
        <c:varyColors val="0"/>
        <c:ser>
          <c:idx val="1"/>
          <c:order val="0"/>
          <c:tx>
            <c:v>Annual GW Pumping</c:v>
          </c:tx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Pumping_GWCU!$C$23:$C$65</c:f>
              <c:numCache>
                <c:formatCode>_(* #,##0_);_(* \(#,##0\);_(* "-"??_);_(@_)</c:formatCode>
                <c:ptCount val="43"/>
                <c:pt idx="0">
                  <c:v>68993</c:v>
                </c:pt>
                <c:pt idx="1">
                  <c:v>76955</c:v>
                </c:pt>
                <c:pt idx="2">
                  <c:v>88516</c:v>
                </c:pt>
                <c:pt idx="3">
                  <c:v>82165</c:v>
                </c:pt>
                <c:pt idx="4">
                  <c:v>95942</c:v>
                </c:pt>
                <c:pt idx="5">
                  <c:v>65127</c:v>
                </c:pt>
                <c:pt idx="6">
                  <c:v>72544</c:v>
                </c:pt>
                <c:pt idx="7">
                  <c:v>108807</c:v>
                </c:pt>
                <c:pt idx="8">
                  <c:v>92280</c:v>
                </c:pt>
                <c:pt idx="9">
                  <c:v>67277</c:v>
                </c:pt>
                <c:pt idx="10">
                  <c:v>85704</c:v>
                </c:pt>
                <c:pt idx="11">
                  <c:v>100932</c:v>
                </c:pt>
                <c:pt idx="12">
                  <c:v>63862</c:v>
                </c:pt>
                <c:pt idx="13">
                  <c:v>59444</c:v>
                </c:pt>
                <c:pt idx="14">
                  <c:v>67074</c:v>
                </c:pt>
                <c:pt idx="15">
                  <c:v>71120</c:v>
                </c:pt>
                <c:pt idx="16">
                  <c:v>77341</c:v>
                </c:pt>
                <c:pt idx="17">
                  <c:v>69512</c:v>
                </c:pt>
                <c:pt idx="18">
                  <c:v>79854</c:v>
                </c:pt>
                <c:pt idx="19">
                  <c:v>62830</c:v>
                </c:pt>
                <c:pt idx="20">
                  <c:v>80600</c:v>
                </c:pt>
                <c:pt idx="21">
                  <c:v>69853</c:v>
                </c:pt>
                <c:pt idx="22">
                  <c:v>77173</c:v>
                </c:pt>
                <c:pt idx="23">
                  <c:v>64793</c:v>
                </c:pt>
                <c:pt idx="24">
                  <c:v>97858</c:v>
                </c:pt>
                <c:pt idx="25">
                  <c:v>55078</c:v>
                </c:pt>
                <c:pt idx="26">
                  <c:v>74634</c:v>
                </c:pt>
                <c:pt idx="27">
                  <c:v>64515</c:v>
                </c:pt>
                <c:pt idx="28">
                  <c:v>79259</c:v>
                </c:pt>
                <c:pt idx="29">
                  <c:v>71863</c:v>
                </c:pt>
                <c:pt idx="30">
                  <c:v>100974</c:v>
                </c:pt>
                <c:pt idx="31">
                  <c:v>79207</c:v>
                </c:pt>
                <c:pt idx="32">
                  <c:v>119611</c:v>
                </c:pt>
                <c:pt idx="33">
                  <c:v>91714</c:v>
                </c:pt>
                <c:pt idx="34">
                  <c:v>75671</c:v>
                </c:pt>
                <c:pt idx="35">
                  <c:v>35469</c:v>
                </c:pt>
                <c:pt idx="36">
                  <c:v>43523</c:v>
                </c:pt>
                <c:pt idx="37">
                  <c:v>19495</c:v>
                </c:pt>
                <c:pt idx="38">
                  <c:v>21935</c:v>
                </c:pt>
                <c:pt idx="39">
                  <c:v>19285</c:v>
                </c:pt>
                <c:pt idx="40">
                  <c:v>28384</c:v>
                </c:pt>
                <c:pt idx="41">
                  <c:v>42258</c:v>
                </c:pt>
                <c:pt idx="42">
                  <c:v>44114</c:v>
                </c:pt>
              </c:numCache>
            </c:numRef>
          </c:val>
          <c:smooth val="0"/>
        </c:ser>
        <c:ser>
          <c:idx val="3"/>
          <c:order val="1"/>
          <c:tx>
            <c:v>Annual GW Consumptive Use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Pumping_GWCU!$I$23:$I$65</c:f>
              <c:numCache>
                <c:formatCode>_(* #,##0_);_(* \(#,##0\);_(* "-"??_);_(@_)</c:formatCode>
                <c:ptCount val="43"/>
                <c:pt idx="0">
                  <c:v>41857.599999999999</c:v>
                </c:pt>
                <c:pt idx="1">
                  <c:v>47115.9</c:v>
                </c:pt>
                <c:pt idx="2">
                  <c:v>54681.1</c:v>
                </c:pt>
                <c:pt idx="3">
                  <c:v>51274.9</c:v>
                </c:pt>
                <c:pt idx="4">
                  <c:v>60359.7</c:v>
                </c:pt>
                <c:pt idx="5">
                  <c:v>41704.6</c:v>
                </c:pt>
                <c:pt idx="6">
                  <c:v>46778.1</c:v>
                </c:pt>
                <c:pt idx="7">
                  <c:v>70036</c:v>
                </c:pt>
                <c:pt idx="8">
                  <c:v>59726.8</c:v>
                </c:pt>
                <c:pt idx="9">
                  <c:v>44070.400000000001</c:v>
                </c:pt>
                <c:pt idx="10">
                  <c:v>56120.2</c:v>
                </c:pt>
                <c:pt idx="11">
                  <c:v>66128.899999999994</c:v>
                </c:pt>
                <c:pt idx="12">
                  <c:v>42577.5</c:v>
                </c:pt>
                <c:pt idx="13">
                  <c:v>39704.5</c:v>
                </c:pt>
                <c:pt idx="14">
                  <c:v>45044.3</c:v>
                </c:pt>
                <c:pt idx="15">
                  <c:v>48006.3</c:v>
                </c:pt>
                <c:pt idx="16">
                  <c:v>52487.199999999997</c:v>
                </c:pt>
                <c:pt idx="17">
                  <c:v>47573.5</c:v>
                </c:pt>
                <c:pt idx="18">
                  <c:v>54493.7</c:v>
                </c:pt>
                <c:pt idx="19">
                  <c:v>43164.3</c:v>
                </c:pt>
                <c:pt idx="20">
                  <c:v>55170</c:v>
                </c:pt>
                <c:pt idx="21">
                  <c:v>48093</c:v>
                </c:pt>
                <c:pt idx="22">
                  <c:v>53027.4</c:v>
                </c:pt>
                <c:pt idx="23">
                  <c:v>44687.9</c:v>
                </c:pt>
                <c:pt idx="24">
                  <c:v>67143.600000000006</c:v>
                </c:pt>
                <c:pt idx="25">
                  <c:v>38119.4</c:v>
                </c:pt>
                <c:pt idx="26">
                  <c:v>51668.5</c:v>
                </c:pt>
                <c:pt idx="27">
                  <c:v>44546</c:v>
                </c:pt>
                <c:pt idx="28">
                  <c:v>54877.2</c:v>
                </c:pt>
                <c:pt idx="29">
                  <c:v>49861.7</c:v>
                </c:pt>
                <c:pt idx="30">
                  <c:v>69812.5</c:v>
                </c:pt>
                <c:pt idx="31">
                  <c:v>54847.7</c:v>
                </c:pt>
                <c:pt idx="32">
                  <c:v>82159.5</c:v>
                </c:pt>
                <c:pt idx="33">
                  <c:v>64110.400000000001</c:v>
                </c:pt>
                <c:pt idx="34">
                  <c:v>53713.2</c:v>
                </c:pt>
                <c:pt idx="35">
                  <c:v>26732.400000000001</c:v>
                </c:pt>
                <c:pt idx="36">
                  <c:v>32769.699999999997</c:v>
                </c:pt>
                <c:pt idx="37">
                  <c:v>14710.6</c:v>
                </c:pt>
                <c:pt idx="38">
                  <c:v>16615.900000000001</c:v>
                </c:pt>
                <c:pt idx="39">
                  <c:v>14470</c:v>
                </c:pt>
                <c:pt idx="40">
                  <c:v>21490.3</c:v>
                </c:pt>
                <c:pt idx="41">
                  <c:v>30519.7</c:v>
                </c:pt>
                <c:pt idx="42">
                  <c:v>32594.9</c:v>
                </c:pt>
              </c:numCache>
            </c:numRef>
          </c:val>
          <c:smooth val="0"/>
        </c:ser>
        <c:ser>
          <c:idx val="2"/>
          <c:order val="2"/>
          <c:tx>
            <c:v>GW Consumptive Use - 5 Year Average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Pumping_GWCU!$N$23:$N$65</c:f>
              <c:numCache>
                <c:formatCode>0</c:formatCode>
                <c:ptCount val="43"/>
                <c:pt idx="8">
                  <c:v>53724.760000000009</c:v>
                </c:pt>
                <c:pt idx="9">
                  <c:v>53724.760000000009</c:v>
                </c:pt>
                <c:pt idx="10">
                  <c:v>53724.760000000009</c:v>
                </c:pt>
                <c:pt idx="11">
                  <c:v>53724.760000000009</c:v>
                </c:pt>
                <c:pt idx="12">
                  <c:v>53724.760000000009</c:v>
                </c:pt>
                <c:pt idx="18">
                  <c:v>50789.68</c:v>
                </c:pt>
                <c:pt idx="19">
                  <c:v>50789.68</c:v>
                </c:pt>
                <c:pt idx="20">
                  <c:v>50789.68</c:v>
                </c:pt>
                <c:pt idx="21">
                  <c:v>50789.68</c:v>
                </c:pt>
                <c:pt idx="22">
                  <c:v>50789.68</c:v>
                </c:pt>
                <c:pt idx="28">
                  <c:v>62311.719999999994</c:v>
                </c:pt>
                <c:pt idx="29">
                  <c:v>62311.719999999994</c:v>
                </c:pt>
                <c:pt idx="30">
                  <c:v>62311.719999999994</c:v>
                </c:pt>
                <c:pt idx="31">
                  <c:v>62311.719999999994</c:v>
                </c:pt>
                <c:pt idx="32">
                  <c:v>62311.719999999994</c:v>
                </c:pt>
                <c:pt idx="38">
                  <c:v>23138.159999999996</c:v>
                </c:pt>
                <c:pt idx="39">
                  <c:v>23138.159999999996</c:v>
                </c:pt>
                <c:pt idx="40">
                  <c:v>23138.159999999996</c:v>
                </c:pt>
                <c:pt idx="41">
                  <c:v>23138.159999999996</c:v>
                </c:pt>
                <c:pt idx="42">
                  <c:v>23138.159999999996</c:v>
                </c:pt>
              </c:numCache>
            </c:numRef>
          </c:val>
          <c:smooth val="0"/>
        </c:ser>
        <c:ser>
          <c:idx val="0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Pumping_GWCU!$O$23:$O$65</c:f>
              <c:numCache>
                <c:formatCode>0</c:formatCode>
                <c:ptCount val="43"/>
                <c:pt idx="3">
                  <c:v>54030.660000000011</c:v>
                </c:pt>
                <c:pt idx="4">
                  <c:v>54030.660000000011</c:v>
                </c:pt>
                <c:pt idx="5">
                  <c:v>54030.660000000011</c:v>
                </c:pt>
                <c:pt idx="6">
                  <c:v>54030.660000000011</c:v>
                </c:pt>
                <c:pt idx="7">
                  <c:v>54030.660000000011</c:v>
                </c:pt>
                <c:pt idx="13">
                  <c:v>46563.159999999996</c:v>
                </c:pt>
                <c:pt idx="14">
                  <c:v>46563.159999999996</c:v>
                </c:pt>
                <c:pt idx="15">
                  <c:v>46563.159999999996</c:v>
                </c:pt>
                <c:pt idx="16">
                  <c:v>46563.159999999996</c:v>
                </c:pt>
                <c:pt idx="17">
                  <c:v>46563.159999999996</c:v>
                </c:pt>
                <c:pt idx="23">
                  <c:v>49233.08</c:v>
                </c:pt>
                <c:pt idx="24">
                  <c:v>49233.08</c:v>
                </c:pt>
                <c:pt idx="25">
                  <c:v>49233.08</c:v>
                </c:pt>
                <c:pt idx="26">
                  <c:v>49233.08</c:v>
                </c:pt>
                <c:pt idx="27">
                  <c:v>49233.08</c:v>
                </c:pt>
                <c:pt idx="33">
                  <c:v>38407.26</c:v>
                </c:pt>
                <c:pt idx="34">
                  <c:v>38407.26</c:v>
                </c:pt>
                <c:pt idx="35">
                  <c:v>38407.26</c:v>
                </c:pt>
                <c:pt idx="36">
                  <c:v>38407.26</c:v>
                </c:pt>
                <c:pt idx="37">
                  <c:v>38407.26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49920"/>
        <c:axId val="72636608"/>
      </c:lineChart>
      <c:catAx>
        <c:axId val="5368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366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263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36849920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- Water Districts 2, 1 &amp;</a:t>
            </a:r>
            <a:r>
              <a:rPr lang="en-US" baseline="0"/>
              <a:t> </a:t>
            </a:r>
            <a:r>
              <a:rPr lang="en-US"/>
              <a:t>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lineChart>
        <c:grouping val="standard"/>
        <c:varyColors val="0"/>
        <c:ser>
          <c:idx val="0"/>
          <c:order val="0"/>
          <c:tx>
            <c:v>Augmentation Supply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AugSupplyvsReq!$E$23:$E$65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11101.199999999999</c:v>
                </c:pt>
                <c:pt idx="10">
                  <c:v>7142.2</c:v>
                </c:pt>
                <c:pt idx="11">
                  <c:v>25625.599999999999</c:v>
                </c:pt>
                <c:pt idx="12">
                  <c:v>20800.7</c:v>
                </c:pt>
                <c:pt idx="13">
                  <c:v>53624.5</c:v>
                </c:pt>
                <c:pt idx="14">
                  <c:v>51725</c:v>
                </c:pt>
                <c:pt idx="15">
                  <c:v>78312.100000000006</c:v>
                </c:pt>
                <c:pt idx="16">
                  <c:v>66672.800000000003</c:v>
                </c:pt>
                <c:pt idx="17">
                  <c:v>75773.299999999988</c:v>
                </c:pt>
                <c:pt idx="18">
                  <c:v>62613.5</c:v>
                </c:pt>
                <c:pt idx="19">
                  <c:v>69659.600000000006</c:v>
                </c:pt>
                <c:pt idx="20">
                  <c:v>92188.6</c:v>
                </c:pt>
                <c:pt idx="21">
                  <c:v>123833</c:v>
                </c:pt>
                <c:pt idx="22">
                  <c:v>115203.8</c:v>
                </c:pt>
                <c:pt idx="23">
                  <c:v>103203.9</c:v>
                </c:pt>
                <c:pt idx="24">
                  <c:v>85060</c:v>
                </c:pt>
                <c:pt idx="25">
                  <c:v>133563.5</c:v>
                </c:pt>
                <c:pt idx="26">
                  <c:v>123172.9</c:v>
                </c:pt>
                <c:pt idx="27">
                  <c:v>94950.9</c:v>
                </c:pt>
                <c:pt idx="28">
                  <c:v>115545.79999999999</c:v>
                </c:pt>
                <c:pt idx="29">
                  <c:v>118397.1</c:v>
                </c:pt>
                <c:pt idx="30">
                  <c:v>107505.7</c:v>
                </c:pt>
                <c:pt idx="31">
                  <c:v>199256.1</c:v>
                </c:pt>
                <c:pt idx="32">
                  <c:v>137468.90000000002</c:v>
                </c:pt>
                <c:pt idx="33">
                  <c:v>164072.40000000002</c:v>
                </c:pt>
                <c:pt idx="34">
                  <c:v>190087.5</c:v>
                </c:pt>
                <c:pt idx="35">
                  <c:v>316641.5</c:v>
                </c:pt>
                <c:pt idx="36">
                  <c:v>190566.09999999998</c:v>
                </c:pt>
                <c:pt idx="37">
                  <c:v>336509.69999999995</c:v>
                </c:pt>
                <c:pt idx="38">
                  <c:v>221686</c:v>
                </c:pt>
                <c:pt idx="39">
                  <c:v>397863.4</c:v>
                </c:pt>
                <c:pt idx="40">
                  <c:v>296637.90000000002</c:v>
                </c:pt>
                <c:pt idx="41">
                  <c:v>264881.7</c:v>
                </c:pt>
                <c:pt idx="42">
                  <c:v>140521.1</c:v>
                </c:pt>
              </c:numCache>
            </c:numRef>
          </c:val>
          <c:smooth val="0"/>
        </c:ser>
        <c:ser>
          <c:idx val="1"/>
          <c:order val="1"/>
          <c:tx>
            <c:v>Augmentation Requirement</c:v>
          </c:tx>
          <c:marker>
            <c:symbol val="none"/>
          </c:marker>
          <c:val>
            <c:numRef>
              <c:f>AugSupplyvsReq!$S$23:$S$65</c:f>
              <c:numCache>
                <c:formatCode>General</c:formatCode>
                <c:ptCount val="43"/>
                <c:pt idx="0">
                  <c:v>231915.8</c:v>
                </c:pt>
                <c:pt idx="1">
                  <c:v>219384.5</c:v>
                </c:pt>
                <c:pt idx="2">
                  <c:v>223991</c:v>
                </c:pt>
                <c:pt idx="3">
                  <c:v>204643.20000000001</c:v>
                </c:pt>
                <c:pt idx="4">
                  <c:v>263853.90000000002</c:v>
                </c:pt>
                <c:pt idx="5">
                  <c:v>210938.9</c:v>
                </c:pt>
                <c:pt idx="6">
                  <c:v>252962.5</c:v>
                </c:pt>
                <c:pt idx="7">
                  <c:v>303224</c:v>
                </c:pt>
                <c:pt idx="8">
                  <c:v>256537.4</c:v>
                </c:pt>
                <c:pt idx="9">
                  <c:v>193495.8</c:v>
                </c:pt>
                <c:pt idx="10">
                  <c:v>237282.9</c:v>
                </c:pt>
                <c:pt idx="11">
                  <c:v>244745</c:v>
                </c:pt>
                <c:pt idx="12">
                  <c:v>182863.30000000002</c:v>
                </c:pt>
                <c:pt idx="13">
                  <c:v>183332.90000000002</c:v>
                </c:pt>
                <c:pt idx="14">
                  <c:v>218200.6</c:v>
                </c:pt>
                <c:pt idx="15">
                  <c:v>212870.6</c:v>
                </c:pt>
                <c:pt idx="16">
                  <c:v>228245.5</c:v>
                </c:pt>
                <c:pt idx="17">
                  <c:v>212970.8</c:v>
                </c:pt>
                <c:pt idx="18">
                  <c:v>253390</c:v>
                </c:pt>
                <c:pt idx="19">
                  <c:v>209465.7</c:v>
                </c:pt>
                <c:pt idx="20">
                  <c:v>210835.3</c:v>
                </c:pt>
                <c:pt idx="21">
                  <c:v>224495.59999999998</c:v>
                </c:pt>
                <c:pt idx="22">
                  <c:v>204056.90000000002</c:v>
                </c:pt>
                <c:pt idx="23">
                  <c:v>195071.8</c:v>
                </c:pt>
                <c:pt idx="24">
                  <c:v>292518.3</c:v>
                </c:pt>
                <c:pt idx="25">
                  <c:v>182476</c:v>
                </c:pt>
                <c:pt idx="26">
                  <c:v>207249.90000000002</c:v>
                </c:pt>
                <c:pt idx="27">
                  <c:v>205334.90000000002</c:v>
                </c:pt>
                <c:pt idx="28">
                  <c:v>224470.1</c:v>
                </c:pt>
                <c:pt idx="29">
                  <c:v>212670.9</c:v>
                </c:pt>
                <c:pt idx="30">
                  <c:v>326127.59999999998</c:v>
                </c:pt>
                <c:pt idx="31">
                  <c:v>280457.40000000002</c:v>
                </c:pt>
                <c:pt idx="32">
                  <c:v>375187.6</c:v>
                </c:pt>
                <c:pt idx="33">
                  <c:v>263228.5</c:v>
                </c:pt>
                <c:pt idx="34">
                  <c:v>216336.6</c:v>
                </c:pt>
                <c:pt idx="35">
                  <c:v>165152.4</c:v>
                </c:pt>
                <c:pt idx="36">
                  <c:v>213986.3</c:v>
                </c:pt>
                <c:pt idx="37">
                  <c:v>151936.20000000001</c:v>
                </c:pt>
                <c:pt idx="38">
                  <c:v>128137.4</c:v>
                </c:pt>
                <c:pt idx="39">
                  <c:v>108378.5</c:v>
                </c:pt>
                <c:pt idx="40">
                  <c:v>156470.9</c:v>
                </c:pt>
                <c:pt idx="41">
                  <c:v>153837.20000000001</c:v>
                </c:pt>
                <c:pt idx="42">
                  <c:v>237527</c:v>
                </c:pt>
              </c:numCache>
            </c:numRef>
          </c:val>
          <c:smooth val="0"/>
        </c:ser>
        <c:ser>
          <c:idx val="2"/>
          <c:order val="2"/>
          <c:tx>
            <c:v>Augmentation Supply less Augmentation Requirement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AugSupplyvsReq!$AL$23:$AL$65</c:f>
              <c:numCache>
                <c:formatCode>0</c:formatCode>
                <c:ptCount val="43"/>
                <c:pt idx="18">
                  <c:v>-127749</c:v>
                </c:pt>
                <c:pt idx="19">
                  <c:v>-127749</c:v>
                </c:pt>
                <c:pt idx="20">
                  <c:v>-127749</c:v>
                </c:pt>
                <c:pt idx="21">
                  <c:v>-127749</c:v>
                </c:pt>
                <c:pt idx="22">
                  <c:v>-127749</c:v>
                </c:pt>
                <c:pt idx="28">
                  <c:v>-148148</c:v>
                </c:pt>
                <c:pt idx="29">
                  <c:v>-148148</c:v>
                </c:pt>
                <c:pt idx="30">
                  <c:v>-148148</c:v>
                </c:pt>
                <c:pt idx="31">
                  <c:v>-148148</c:v>
                </c:pt>
                <c:pt idx="32">
                  <c:v>-148148</c:v>
                </c:pt>
                <c:pt idx="38">
                  <c:v>107447.81999999999</c:v>
                </c:pt>
                <c:pt idx="39">
                  <c:v>107447.81999999999</c:v>
                </c:pt>
                <c:pt idx="40">
                  <c:v>107447.81999999999</c:v>
                </c:pt>
                <c:pt idx="41">
                  <c:v>107447.81999999999</c:v>
                </c:pt>
                <c:pt idx="42">
                  <c:v>107447.81999999999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AugSupplyvsReq!$AM$23:$AM$65</c:f>
              <c:numCache>
                <c:formatCode>0</c:formatCode>
                <c:ptCount val="43"/>
                <c:pt idx="23">
                  <c:v>-108539.93999999999</c:v>
                </c:pt>
                <c:pt idx="24">
                  <c:v>-108539.93999999999</c:v>
                </c:pt>
                <c:pt idx="25">
                  <c:v>-108539.93999999999</c:v>
                </c:pt>
                <c:pt idx="26">
                  <c:v>-108539.93999999999</c:v>
                </c:pt>
                <c:pt idx="27">
                  <c:v>-108539.93999999999</c:v>
                </c:pt>
                <c:pt idx="33">
                  <c:v>37447.439999999988</c:v>
                </c:pt>
                <c:pt idx="34">
                  <c:v>37447.439999999988</c:v>
                </c:pt>
                <c:pt idx="35">
                  <c:v>37447.439999999988</c:v>
                </c:pt>
                <c:pt idx="36">
                  <c:v>37447.439999999988</c:v>
                </c:pt>
                <c:pt idx="37">
                  <c:v>37447.439999999988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370176"/>
        <c:axId val="544543808"/>
      </c:lineChart>
      <c:catAx>
        <c:axId val="5443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5438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4543808"/>
        <c:scaling>
          <c:orientation val="minMax"/>
          <c:max val="4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4370176"/>
        <c:crosses val="autoZero"/>
        <c:crossBetween val="between"/>
        <c:majorUnit val="100000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- Water Districts </a:t>
            </a:r>
            <a:r>
              <a:rPr lang="en-US" baseline="0"/>
              <a:t>2, 1 &amp;</a:t>
            </a:r>
            <a:r>
              <a:rPr lang="en-US"/>
              <a:t>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3379383593575997"/>
        </c:manualLayout>
      </c:layout>
      <c:areaChart>
        <c:grouping val="stacked"/>
        <c:varyColors val="0"/>
        <c:ser>
          <c:idx val="4"/>
          <c:order val="3"/>
          <c:tx>
            <c:v>Annual Recharge Augmentation Supplies</c:v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CombinedRecharge!$K$23:$K$65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11101.199999999999</c:v>
                </c:pt>
                <c:pt idx="10">
                  <c:v>7142.2</c:v>
                </c:pt>
                <c:pt idx="11">
                  <c:v>25625.599999999999</c:v>
                </c:pt>
                <c:pt idx="12">
                  <c:v>20800.7</c:v>
                </c:pt>
                <c:pt idx="13">
                  <c:v>49588</c:v>
                </c:pt>
                <c:pt idx="14">
                  <c:v>44991.1</c:v>
                </c:pt>
                <c:pt idx="15">
                  <c:v>52951.1</c:v>
                </c:pt>
                <c:pt idx="16">
                  <c:v>55372.4</c:v>
                </c:pt>
                <c:pt idx="17">
                  <c:v>59889.2</c:v>
                </c:pt>
                <c:pt idx="18">
                  <c:v>42465.1</c:v>
                </c:pt>
                <c:pt idx="19">
                  <c:v>42451.3</c:v>
                </c:pt>
                <c:pt idx="20">
                  <c:v>64142.499999999993</c:v>
                </c:pt>
                <c:pt idx="21">
                  <c:v>72050.5</c:v>
                </c:pt>
                <c:pt idx="22">
                  <c:v>84197.900000000009</c:v>
                </c:pt>
                <c:pt idx="23">
                  <c:v>71212.5</c:v>
                </c:pt>
                <c:pt idx="24">
                  <c:v>49749.899999999994</c:v>
                </c:pt>
                <c:pt idx="25">
                  <c:v>97220.400000000009</c:v>
                </c:pt>
                <c:pt idx="26">
                  <c:v>85669</c:v>
                </c:pt>
                <c:pt idx="27">
                  <c:v>91683.499999999985</c:v>
                </c:pt>
                <c:pt idx="28">
                  <c:v>108185.20000000001</c:v>
                </c:pt>
                <c:pt idx="29">
                  <c:v>113057.99999999999</c:v>
                </c:pt>
                <c:pt idx="30">
                  <c:v>61605.999999999993</c:v>
                </c:pt>
                <c:pt idx="31">
                  <c:v>155426.4</c:v>
                </c:pt>
                <c:pt idx="32">
                  <c:v>45785.5</c:v>
                </c:pt>
                <c:pt idx="33">
                  <c:v>66341.5</c:v>
                </c:pt>
                <c:pt idx="34">
                  <c:v>79007.399999999994</c:v>
                </c:pt>
                <c:pt idx="35">
                  <c:v>176225.1</c:v>
                </c:pt>
                <c:pt idx="36">
                  <c:v>67388.799999999988</c:v>
                </c:pt>
                <c:pt idx="37">
                  <c:v>238957.8</c:v>
                </c:pt>
                <c:pt idx="38">
                  <c:v>167736.79999999999</c:v>
                </c:pt>
                <c:pt idx="39">
                  <c:v>370303.8</c:v>
                </c:pt>
                <c:pt idx="40">
                  <c:v>262808.59999999998</c:v>
                </c:pt>
                <c:pt idx="41">
                  <c:v>260299.09999999998</c:v>
                </c:pt>
                <c:pt idx="42">
                  <c:v>110208.20000000001</c:v>
                </c:pt>
              </c:numCache>
            </c:numRef>
          </c:val>
        </c:ser>
        <c:ser>
          <c:idx val="0"/>
          <c:order val="4"/>
          <c:tx>
            <c:v>Annual Surface Augmentation Supplies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CombinedRecharge!$E$23:$E$65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4036.5</c:v>
                </c:pt>
                <c:pt idx="14">
                  <c:v>6733.9</c:v>
                </c:pt>
                <c:pt idx="15">
                  <c:v>25361</c:v>
                </c:pt>
                <c:pt idx="16">
                  <c:v>11300.4</c:v>
                </c:pt>
                <c:pt idx="17">
                  <c:v>15884.099999999999</c:v>
                </c:pt>
                <c:pt idx="18">
                  <c:v>20148.400000000001</c:v>
                </c:pt>
                <c:pt idx="19">
                  <c:v>27208.3</c:v>
                </c:pt>
                <c:pt idx="20">
                  <c:v>28046.1</c:v>
                </c:pt>
                <c:pt idx="21">
                  <c:v>51782.5</c:v>
                </c:pt>
                <c:pt idx="22">
                  <c:v>31005.899999999998</c:v>
                </c:pt>
                <c:pt idx="23">
                  <c:v>31991.4</c:v>
                </c:pt>
                <c:pt idx="24">
                  <c:v>35310.1</c:v>
                </c:pt>
                <c:pt idx="25">
                  <c:v>36343.1</c:v>
                </c:pt>
                <c:pt idx="26">
                  <c:v>37503.9</c:v>
                </c:pt>
                <c:pt idx="27">
                  <c:v>3267.4</c:v>
                </c:pt>
                <c:pt idx="28">
                  <c:v>7360.6</c:v>
                </c:pt>
                <c:pt idx="29">
                  <c:v>5339.1</c:v>
                </c:pt>
                <c:pt idx="30">
                  <c:v>45899.7</c:v>
                </c:pt>
                <c:pt idx="31">
                  <c:v>43829.7</c:v>
                </c:pt>
                <c:pt idx="32">
                  <c:v>91683.4</c:v>
                </c:pt>
                <c:pt idx="33">
                  <c:v>97730.9</c:v>
                </c:pt>
                <c:pt idx="34">
                  <c:v>111080.1</c:v>
                </c:pt>
                <c:pt idx="35">
                  <c:v>140416.40000000002</c:v>
                </c:pt>
                <c:pt idx="36">
                  <c:v>123177.3</c:v>
                </c:pt>
                <c:pt idx="37">
                  <c:v>97551.9</c:v>
                </c:pt>
                <c:pt idx="38">
                  <c:v>53949.2</c:v>
                </c:pt>
                <c:pt idx="39">
                  <c:v>27559.600000000002</c:v>
                </c:pt>
                <c:pt idx="40">
                  <c:v>33829.299999999996</c:v>
                </c:pt>
                <c:pt idx="41">
                  <c:v>4582.5999999999995</c:v>
                </c:pt>
                <c:pt idx="42">
                  <c:v>30312.9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03712"/>
        <c:axId val="544546112"/>
      </c:areaChart>
      <c:lineChart>
        <c:grouping val="standard"/>
        <c:varyColors val="0"/>
        <c:ser>
          <c:idx val="1"/>
          <c:order val="0"/>
          <c:tx>
            <c:v>Augmentation Requirement</c:v>
          </c:tx>
          <c:marker>
            <c:symbol val="none"/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AugSupplyvsReq!$S$23:$S$65</c:f>
              <c:numCache>
                <c:formatCode>General</c:formatCode>
                <c:ptCount val="43"/>
                <c:pt idx="0">
                  <c:v>231915.8</c:v>
                </c:pt>
                <c:pt idx="1">
                  <c:v>219384.5</c:v>
                </c:pt>
                <c:pt idx="2">
                  <c:v>223991</c:v>
                </c:pt>
                <c:pt idx="3">
                  <c:v>204643.20000000001</c:v>
                </c:pt>
                <c:pt idx="4">
                  <c:v>263853.90000000002</c:v>
                </c:pt>
                <c:pt idx="5">
                  <c:v>210938.9</c:v>
                </c:pt>
                <c:pt idx="6">
                  <c:v>252962.5</c:v>
                </c:pt>
                <c:pt idx="7">
                  <c:v>303224</c:v>
                </c:pt>
                <c:pt idx="8">
                  <c:v>256537.4</c:v>
                </c:pt>
                <c:pt idx="9">
                  <c:v>193495.8</c:v>
                </c:pt>
                <c:pt idx="10">
                  <c:v>237282.9</c:v>
                </c:pt>
                <c:pt idx="11">
                  <c:v>244745</c:v>
                </c:pt>
                <c:pt idx="12">
                  <c:v>182863.30000000002</c:v>
                </c:pt>
                <c:pt idx="13">
                  <c:v>183332.90000000002</c:v>
                </c:pt>
                <c:pt idx="14">
                  <c:v>218200.6</c:v>
                </c:pt>
                <c:pt idx="15">
                  <c:v>212870.6</c:v>
                </c:pt>
                <c:pt idx="16">
                  <c:v>228245.5</c:v>
                </c:pt>
                <c:pt idx="17">
                  <c:v>212970.8</c:v>
                </c:pt>
                <c:pt idx="18">
                  <c:v>253390</c:v>
                </c:pt>
                <c:pt idx="19">
                  <c:v>209465.7</c:v>
                </c:pt>
                <c:pt idx="20">
                  <c:v>210835.3</c:v>
                </c:pt>
                <c:pt idx="21">
                  <c:v>224495.59999999998</c:v>
                </c:pt>
                <c:pt idx="22">
                  <c:v>204056.90000000002</c:v>
                </c:pt>
                <c:pt idx="23">
                  <c:v>195071.8</c:v>
                </c:pt>
                <c:pt idx="24">
                  <c:v>292518.3</c:v>
                </c:pt>
                <c:pt idx="25">
                  <c:v>182476</c:v>
                </c:pt>
                <c:pt idx="26">
                  <c:v>207249.90000000002</c:v>
                </c:pt>
                <c:pt idx="27">
                  <c:v>205334.90000000002</c:v>
                </c:pt>
                <c:pt idx="28">
                  <c:v>224470.1</c:v>
                </c:pt>
                <c:pt idx="29">
                  <c:v>212670.9</c:v>
                </c:pt>
                <c:pt idx="30">
                  <c:v>326127.59999999998</c:v>
                </c:pt>
                <c:pt idx="31">
                  <c:v>280457.40000000002</c:v>
                </c:pt>
                <c:pt idx="32">
                  <c:v>375187.6</c:v>
                </c:pt>
                <c:pt idx="33">
                  <c:v>263228.5</c:v>
                </c:pt>
                <c:pt idx="34">
                  <c:v>216336.6</c:v>
                </c:pt>
                <c:pt idx="35">
                  <c:v>165152.4</c:v>
                </c:pt>
                <c:pt idx="36">
                  <c:v>213986.3</c:v>
                </c:pt>
                <c:pt idx="37">
                  <c:v>151936.20000000001</c:v>
                </c:pt>
                <c:pt idx="38">
                  <c:v>128137.4</c:v>
                </c:pt>
                <c:pt idx="39">
                  <c:v>108378.5</c:v>
                </c:pt>
                <c:pt idx="40">
                  <c:v>156470.9</c:v>
                </c:pt>
                <c:pt idx="41">
                  <c:v>153837.20000000001</c:v>
                </c:pt>
                <c:pt idx="42">
                  <c:v>237527</c:v>
                </c:pt>
              </c:numCache>
            </c:numRef>
          </c:val>
          <c:smooth val="0"/>
        </c:ser>
        <c:ser>
          <c:idx val="2"/>
          <c:order val="1"/>
          <c:tx>
            <c:v>Augmentation Supply less Augmentation Requirement - 5 Year 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AugSupplyvsReq!$AL$23:$AL$65</c:f>
              <c:numCache>
                <c:formatCode>0</c:formatCode>
                <c:ptCount val="43"/>
                <c:pt idx="18">
                  <c:v>-127749</c:v>
                </c:pt>
                <c:pt idx="19">
                  <c:v>-127749</c:v>
                </c:pt>
                <c:pt idx="20">
                  <c:v>-127749</c:v>
                </c:pt>
                <c:pt idx="21">
                  <c:v>-127749</c:v>
                </c:pt>
                <c:pt idx="22">
                  <c:v>-127749</c:v>
                </c:pt>
                <c:pt idx="28">
                  <c:v>-148148</c:v>
                </c:pt>
                <c:pt idx="29">
                  <c:v>-148148</c:v>
                </c:pt>
                <c:pt idx="30">
                  <c:v>-148148</c:v>
                </c:pt>
                <c:pt idx="31">
                  <c:v>-148148</c:v>
                </c:pt>
                <c:pt idx="32">
                  <c:v>-148148</c:v>
                </c:pt>
                <c:pt idx="38">
                  <c:v>107447.81999999999</c:v>
                </c:pt>
                <c:pt idx="39">
                  <c:v>107447.81999999999</c:v>
                </c:pt>
                <c:pt idx="40">
                  <c:v>107447.81999999999</c:v>
                </c:pt>
                <c:pt idx="41">
                  <c:v>107447.81999999999</c:v>
                </c:pt>
                <c:pt idx="42">
                  <c:v>107447.81999999999</c:v>
                </c:pt>
              </c:numCache>
            </c:numRef>
          </c:val>
          <c:smooth val="0"/>
        </c:ser>
        <c:ser>
          <c:idx val="3"/>
          <c:order val="2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AugSupplyvsReq!$A$23:$A$65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AugSupplyvsReq!$AM$23:$AM$65</c:f>
              <c:numCache>
                <c:formatCode>0</c:formatCode>
                <c:ptCount val="43"/>
                <c:pt idx="23">
                  <c:v>-108539.93999999999</c:v>
                </c:pt>
                <c:pt idx="24">
                  <c:v>-108539.93999999999</c:v>
                </c:pt>
                <c:pt idx="25">
                  <c:v>-108539.93999999999</c:v>
                </c:pt>
                <c:pt idx="26">
                  <c:v>-108539.93999999999</c:v>
                </c:pt>
                <c:pt idx="27">
                  <c:v>-108539.93999999999</c:v>
                </c:pt>
                <c:pt idx="33">
                  <c:v>37447.439999999988</c:v>
                </c:pt>
                <c:pt idx="34">
                  <c:v>37447.439999999988</c:v>
                </c:pt>
                <c:pt idx="35">
                  <c:v>37447.439999999988</c:v>
                </c:pt>
                <c:pt idx="36">
                  <c:v>37447.439999999988</c:v>
                </c:pt>
                <c:pt idx="37">
                  <c:v>37447.439999999988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03712"/>
        <c:axId val="544546112"/>
      </c:lineChart>
      <c:catAx>
        <c:axId val="5676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5461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4546112"/>
        <c:scaling>
          <c:orientation val="minMax"/>
          <c:max val="4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67603712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Pumping and Ground Water Consumptive Use - Water District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9976072186485"/>
          <c:y val="0.11516860180613017"/>
          <c:w val="0.85937073730263014"/>
          <c:h val="0.73379383593575997"/>
        </c:manualLayout>
      </c:layout>
      <c:lineChart>
        <c:grouping val="standard"/>
        <c:varyColors val="0"/>
        <c:ser>
          <c:idx val="1"/>
          <c:order val="0"/>
          <c:tx>
            <c:v>Annual GW Pumping</c:v>
          </c:tx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Pumping_GWCU!$D$23:$D$65</c:f>
              <c:numCache>
                <c:formatCode>_(* #,##0_);_(* \(#,##0\);_(* "-"??_);_(@_)</c:formatCode>
                <c:ptCount val="43"/>
                <c:pt idx="0">
                  <c:v>133739</c:v>
                </c:pt>
                <c:pt idx="1">
                  <c:v>121960</c:v>
                </c:pt>
                <c:pt idx="2">
                  <c:v>120607</c:v>
                </c:pt>
                <c:pt idx="3">
                  <c:v>120286</c:v>
                </c:pt>
                <c:pt idx="4">
                  <c:v>158852</c:v>
                </c:pt>
                <c:pt idx="5">
                  <c:v>130412</c:v>
                </c:pt>
                <c:pt idx="6">
                  <c:v>159493</c:v>
                </c:pt>
                <c:pt idx="7">
                  <c:v>162478</c:v>
                </c:pt>
                <c:pt idx="8">
                  <c:v>151852</c:v>
                </c:pt>
                <c:pt idx="9">
                  <c:v>107569</c:v>
                </c:pt>
                <c:pt idx="10">
                  <c:v>135184</c:v>
                </c:pt>
                <c:pt idx="11">
                  <c:v>124449</c:v>
                </c:pt>
                <c:pt idx="12">
                  <c:v>97945</c:v>
                </c:pt>
                <c:pt idx="13">
                  <c:v>111708</c:v>
                </c:pt>
                <c:pt idx="14">
                  <c:v>133957</c:v>
                </c:pt>
                <c:pt idx="15">
                  <c:v>116652</c:v>
                </c:pt>
                <c:pt idx="16">
                  <c:v>122531</c:v>
                </c:pt>
                <c:pt idx="17">
                  <c:v>113635</c:v>
                </c:pt>
                <c:pt idx="18">
                  <c:v>137253</c:v>
                </c:pt>
                <c:pt idx="19">
                  <c:v>119845</c:v>
                </c:pt>
                <c:pt idx="20">
                  <c:v>112131</c:v>
                </c:pt>
                <c:pt idx="21">
                  <c:v>129287</c:v>
                </c:pt>
                <c:pt idx="22">
                  <c:v>98448</c:v>
                </c:pt>
                <c:pt idx="23">
                  <c:v>103890</c:v>
                </c:pt>
                <c:pt idx="24">
                  <c:v>154984</c:v>
                </c:pt>
                <c:pt idx="25">
                  <c:v>110334</c:v>
                </c:pt>
                <c:pt idx="26">
                  <c:v>106535</c:v>
                </c:pt>
                <c:pt idx="27">
                  <c:v>114278</c:v>
                </c:pt>
                <c:pt idx="28">
                  <c:v>112723</c:v>
                </c:pt>
                <c:pt idx="29">
                  <c:v>106091</c:v>
                </c:pt>
                <c:pt idx="30">
                  <c:v>175724</c:v>
                </c:pt>
                <c:pt idx="31">
                  <c:v>150712</c:v>
                </c:pt>
                <c:pt idx="32">
                  <c:v>178402</c:v>
                </c:pt>
                <c:pt idx="33">
                  <c:v>148580</c:v>
                </c:pt>
                <c:pt idx="34">
                  <c:v>111058</c:v>
                </c:pt>
                <c:pt idx="35">
                  <c:v>117559</c:v>
                </c:pt>
                <c:pt idx="36">
                  <c:v>150073</c:v>
                </c:pt>
                <c:pt idx="37">
                  <c:v>112984</c:v>
                </c:pt>
                <c:pt idx="38">
                  <c:v>93299</c:v>
                </c:pt>
                <c:pt idx="39">
                  <c:v>73476</c:v>
                </c:pt>
                <c:pt idx="40">
                  <c:v>113917</c:v>
                </c:pt>
                <c:pt idx="41">
                  <c:v>101077</c:v>
                </c:pt>
                <c:pt idx="42">
                  <c:v>171293</c:v>
                </c:pt>
              </c:numCache>
            </c:numRef>
          </c:val>
          <c:smooth val="0"/>
        </c:ser>
        <c:ser>
          <c:idx val="3"/>
          <c:order val="1"/>
          <c:tx>
            <c:v>Annual GW Consumptive Use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Pumping_GWCU!$J$23:$J$65</c:f>
              <c:numCache>
                <c:formatCode>_(* #,##0_);_(* \(#,##0\);_(* "-"??_);_(@_)</c:formatCode>
                <c:ptCount val="43"/>
                <c:pt idx="0">
                  <c:v>81337.8</c:v>
                </c:pt>
                <c:pt idx="1">
                  <c:v>75024.3</c:v>
                </c:pt>
                <c:pt idx="2">
                  <c:v>75117.100000000006</c:v>
                </c:pt>
                <c:pt idx="3">
                  <c:v>75757.3</c:v>
                </c:pt>
                <c:pt idx="4">
                  <c:v>101049.60000000001</c:v>
                </c:pt>
                <c:pt idx="5">
                  <c:v>84433.1</c:v>
                </c:pt>
                <c:pt idx="6">
                  <c:v>103717.5</c:v>
                </c:pt>
                <c:pt idx="7">
                  <c:v>105464</c:v>
                </c:pt>
                <c:pt idx="8">
                  <c:v>99694.7</c:v>
                </c:pt>
                <c:pt idx="9">
                  <c:v>71450</c:v>
                </c:pt>
                <c:pt idx="10">
                  <c:v>89823.6</c:v>
                </c:pt>
                <c:pt idx="11">
                  <c:v>83251.399999999994</c:v>
                </c:pt>
                <c:pt idx="12">
                  <c:v>66195.600000000006</c:v>
                </c:pt>
                <c:pt idx="13">
                  <c:v>75036.2</c:v>
                </c:pt>
                <c:pt idx="14">
                  <c:v>90487.8</c:v>
                </c:pt>
                <c:pt idx="15">
                  <c:v>79636.600000000006</c:v>
                </c:pt>
                <c:pt idx="16">
                  <c:v>83825.600000000006</c:v>
                </c:pt>
                <c:pt idx="17">
                  <c:v>77943.199999999997</c:v>
                </c:pt>
                <c:pt idx="18">
                  <c:v>93948.800000000003</c:v>
                </c:pt>
                <c:pt idx="19">
                  <c:v>82536.3</c:v>
                </c:pt>
                <c:pt idx="20">
                  <c:v>78037</c:v>
                </c:pt>
                <c:pt idx="21">
                  <c:v>89718.7</c:v>
                </c:pt>
                <c:pt idx="22">
                  <c:v>68796.600000000006</c:v>
                </c:pt>
                <c:pt idx="23">
                  <c:v>72607.100000000006</c:v>
                </c:pt>
                <c:pt idx="24">
                  <c:v>107751.4</c:v>
                </c:pt>
                <c:pt idx="25">
                  <c:v>76551.8</c:v>
                </c:pt>
                <c:pt idx="26">
                  <c:v>74739.600000000006</c:v>
                </c:pt>
                <c:pt idx="27">
                  <c:v>80115.199999999997</c:v>
                </c:pt>
                <c:pt idx="28">
                  <c:v>79161.5</c:v>
                </c:pt>
                <c:pt idx="29">
                  <c:v>74672.600000000006</c:v>
                </c:pt>
                <c:pt idx="30">
                  <c:v>123010.9</c:v>
                </c:pt>
                <c:pt idx="31">
                  <c:v>106077.7</c:v>
                </c:pt>
                <c:pt idx="32">
                  <c:v>125316.1</c:v>
                </c:pt>
                <c:pt idx="33">
                  <c:v>105838.8</c:v>
                </c:pt>
                <c:pt idx="34">
                  <c:v>80861.5</c:v>
                </c:pt>
                <c:pt idx="35">
                  <c:v>85330.6</c:v>
                </c:pt>
                <c:pt idx="36">
                  <c:v>108600.1</c:v>
                </c:pt>
                <c:pt idx="37">
                  <c:v>82734.5</c:v>
                </c:pt>
                <c:pt idx="38">
                  <c:v>68791.399999999994</c:v>
                </c:pt>
                <c:pt idx="39">
                  <c:v>54313.2</c:v>
                </c:pt>
                <c:pt idx="40">
                  <c:v>83239.3</c:v>
                </c:pt>
                <c:pt idx="41">
                  <c:v>74004.100000000006</c:v>
                </c:pt>
                <c:pt idx="42">
                  <c:v>123557.2</c:v>
                </c:pt>
              </c:numCache>
            </c:numRef>
          </c:val>
          <c:smooth val="0"/>
        </c:ser>
        <c:ser>
          <c:idx val="2"/>
          <c:order val="2"/>
          <c:tx>
            <c:v>GW Consumptive Use - 5 Year Average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Pumping_GWCU!$P$23:$P$65</c:f>
              <c:numCache>
                <c:formatCode>0</c:formatCode>
                <c:ptCount val="43"/>
                <c:pt idx="8">
                  <c:v>82083.060000000012</c:v>
                </c:pt>
                <c:pt idx="9">
                  <c:v>82083.060000000012</c:v>
                </c:pt>
                <c:pt idx="10">
                  <c:v>82083.060000000012</c:v>
                </c:pt>
                <c:pt idx="11">
                  <c:v>82083.060000000012</c:v>
                </c:pt>
                <c:pt idx="12">
                  <c:v>82083.060000000012</c:v>
                </c:pt>
                <c:pt idx="18">
                  <c:v>82607.48000000001</c:v>
                </c:pt>
                <c:pt idx="19">
                  <c:v>82607.48000000001</c:v>
                </c:pt>
                <c:pt idx="20">
                  <c:v>82607.48000000001</c:v>
                </c:pt>
                <c:pt idx="21">
                  <c:v>82607.48000000001</c:v>
                </c:pt>
                <c:pt idx="22">
                  <c:v>82607.48000000001</c:v>
                </c:pt>
                <c:pt idx="28">
                  <c:v>101647.76000000001</c:v>
                </c:pt>
                <c:pt idx="29">
                  <c:v>101647.76000000001</c:v>
                </c:pt>
                <c:pt idx="30">
                  <c:v>101647.76000000001</c:v>
                </c:pt>
                <c:pt idx="31">
                  <c:v>101647.76000000001</c:v>
                </c:pt>
                <c:pt idx="32">
                  <c:v>101647.76000000001</c:v>
                </c:pt>
                <c:pt idx="38">
                  <c:v>80781.040000000008</c:v>
                </c:pt>
                <c:pt idx="39">
                  <c:v>80781.040000000008</c:v>
                </c:pt>
                <c:pt idx="40">
                  <c:v>80781.040000000008</c:v>
                </c:pt>
                <c:pt idx="41">
                  <c:v>80781.040000000008</c:v>
                </c:pt>
                <c:pt idx="42">
                  <c:v>80781.040000000008</c:v>
                </c:pt>
              </c:numCache>
            </c:numRef>
          </c:val>
          <c:smooth val="0"/>
        </c:ser>
        <c:ser>
          <c:idx val="0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Pumping_GWCU!$Q$23:$Q$65</c:f>
              <c:numCache>
                <c:formatCode>0</c:formatCode>
                <c:ptCount val="43"/>
                <c:pt idx="3">
                  <c:v>94084.3</c:v>
                </c:pt>
                <c:pt idx="4">
                  <c:v>94084.3</c:v>
                </c:pt>
                <c:pt idx="5">
                  <c:v>94084.3</c:v>
                </c:pt>
                <c:pt idx="6">
                  <c:v>94084.3</c:v>
                </c:pt>
                <c:pt idx="7">
                  <c:v>94084.3</c:v>
                </c:pt>
                <c:pt idx="13">
                  <c:v>81385.88</c:v>
                </c:pt>
                <c:pt idx="14">
                  <c:v>81385.88</c:v>
                </c:pt>
                <c:pt idx="15">
                  <c:v>81385.88</c:v>
                </c:pt>
                <c:pt idx="16">
                  <c:v>81385.88</c:v>
                </c:pt>
                <c:pt idx="17">
                  <c:v>81385.88</c:v>
                </c:pt>
                <c:pt idx="23">
                  <c:v>82353.02</c:v>
                </c:pt>
                <c:pt idx="24">
                  <c:v>82353.02</c:v>
                </c:pt>
                <c:pt idx="25">
                  <c:v>82353.02</c:v>
                </c:pt>
                <c:pt idx="26">
                  <c:v>82353.02</c:v>
                </c:pt>
                <c:pt idx="27">
                  <c:v>82353.02</c:v>
                </c:pt>
                <c:pt idx="33">
                  <c:v>92673.1</c:v>
                </c:pt>
                <c:pt idx="34">
                  <c:v>92673.1</c:v>
                </c:pt>
                <c:pt idx="35">
                  <c:v>92673.1</c:v>
                </c:pt>
                <c:pt idx="36">
                  <c:v>92673.1</c:v>
                </c:pt>
                <c:pt idx="37">
                  <c:v>92673.1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81696"/>
        <c:axId val="538362432"/>
      </c:lineChart>
      <c:catAx>
        <c:axId val="5403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3624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3836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0381696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- Water Districts 2, 1 &amp;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9976072186485"/>
          <c:y val="0.11516860180613017"/>
          <c:w val="0.85937073730263014"/>
          <c:h val="0.73379383593575997"/>
        </c:manualLayout>
      </c:layout>
      <c:lineChart>
        <c:grouping val="standard"/>
        <c:varyColors val="0"/>
        <c:ser>
          <c:idx val="1"/>
          <c:order val="0"/>
          <c:tx>
            <c:v>Annual GW Pumping</c:v>
          </c:tx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Pumping_GWCU!$E$23:$E$65</c:f>
              <c:numCache>
                <c:formatCode>_(* #,##0_);_(* \(#,##0\);_(* "-"??_);_(@_)</c:formatCode>
                <c:ptCount val="43"/>
                <c:pt idx="0">
                  <c:v>500308</c:v>
                </c:pt>
                <c:pt idx="1">
                  <c:v>475210</c:v>
                </c:pt>
                <c:pt idx="2">
                  <c:v>468861</c:v>
                </c:pt>
                <c:pt idx="3">
                  <c:v>428011</c:v>
                </c:pt>
                <c:pt idx="4">
                  <c:v>540319</c:v>
                </c:pt>
                <c:pt idx="5">
                  <c:v>441294</c:v>
                </c:pt>
                <c:pt idx="6">
                  <c:v>508763</c:v>
                </c:pt>
                <c:pt idx="7">
                  <c:v>603014</c:v>
                </c:pt>
                <c:pt idx="8">
                  <c:v>518382</c:v>
                </c:pt>
                <c:pt idx="9">
                  <c:v>397325</c:v>
                </c:pt>
                <c:pt idx="10">
                  <c:v>484686</c:v>
                </c:pt>
                <c:pt idx="11">
                  <c:v>491740</c:v>
                </c:pt>
                <c:pt idx="12">
                  <c:v>377592</c:v>
                </c:pt>
                <c:pt idx="13">
                  <c:v>362125</c:v>
                </c:pt>
                <c:pt idx="14">
                  <c:v>436041</c:v>
                </c:pt>
                <c:pt idx="15">
                  <c:v>419073</c:v>
                </c:pt>
                <c:pt idx="16">
                  <c:v>450639</c:v>
                </c:pt>
                <c:pt idx="17">
                  <c:v>417232</c:v>
                </c:pt>
                <c:pt idx="18">
                  <c:v>499238</c:v>
                </c:pt>
                <c:pt idx="19">
                  <c:v>412729</c:v>
                </c:pt>
                <c:pt idx="20">
                  <c:v>417958</c:v>
                </c:pt>
                <c:pt idx="21">
                  <c:v>432627</c:v>
                </c:pt>
                <c:pt idx="22">
                  <c:v>404288</c:v>
                </c:pt>
                <c:pt idx="23">
                  <c:v>378441</c:v>
                </c:pt>
                <c:pt idx="24">
                  <c:v>563134</c:v>
                </c:pt>
                <c:pt idx="25">
                  <c:v>353707</c:v>
                </c:pt>
                <c:pt idx="26">
                  <c:v>401528</c:v>
                </c:pt>
                <c:pt idx="27">
                  <c:v>395148</c:v>
                </c:pt>
                <c:pt idx="28">
                  <c:v>442823</c:v>
                </c:pt>
                <c:pt idx="29">
                  <c:v>404543</c:v>
                </c:pt>
                <c:pt idx="30">
                  <c:v>590669</c:v>
                </c:pt>
                <c:pt idx="31">
                  <c:v>512660</c:v>
                </c:pt>
                <c:pt idx="32">
                  <c:v>678616</c:v>
                </c:pt>
                <c:pt idx="33">
                  <c:v>488242</c:v>
                </c:pt>
                <c:pt idx="34">
                  <c:v>400989</c:v>
                </c:pt>
                <c:pt idx="35">
                  <c:v>332068</c:v>
                </c:pt>
                <c:pt idx="36">
                  <c:v>409937</c:v>
                </c:pt>
                <c:pt idx="37">
                  <c:v>313218</c:v>
                </c:pt>
                <c:pt idx="38">
                  <c:v>271882</c:v>
                </c:pt>
                <c:pt idx="39">
                  <c:v>234351</c:v>
                </c:pt>
                <c:pt idx="40">
                  <c:v>316448</c:v>
                </c:pt>
                <c:pt idx="41">
                  <c:v>317516</c:v>
                </c:pt>
                <c:pt idx="42">
                  <c:v>456291</c:v>
                </c:pt>
              </c:numCache>
            </c:numRef>
          </c:val>
          <c:smooth val="0"/>
        </c:ser>
        <c:ser>
          <c:idx val="3"/>
          <c:order val="1"/>
          <c:tx>
            <c:v>Annual GW Consumptive Use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Pumping_GWCU!$K$23:$K$65</c:f>
              <c:numCache>
                <c:formatCode>_(* #,##0_);_(* \(#,##0\);_(* "-"??_);_(@_)</c:formatCode>
                <c:ptCount val="43"/>
                <c:pt idx="0">
                  <c:v>305057.90000000002</c:v>
                </c:pt>
                <c:pt idx="1">
                  <c:v>294265.09999999998</c:v>
                </c:pt>
                <c:pt idx="2">
                  <c:v>294749.40000000002</c:v>
                </c:pt>
                <c:pt idx="3">
                  <c:v>273248</c:v>
                </c:pt>
                <c:pt idx="4">
                  <c:v>349352.1</c:v>
                </c:pt>
                <c:pt idx="5">
                  <c:v>291536.7</c:v>
                </c:pt>
                <c:pt idx="6">
                  <c:v>338998.5</c:v>
                </c:pt>
                <c:pt idx="7">
                  <c:v>401432.2</c:v>
                </c:pt>
                <c:pt idx="8">
                  <c:v>348325</c:v>
                </c:pt>
                <c:pt idx="9">
                  <c:v>269997.59999999998</c:v>
                </c:pt>
                <c:pt idx="10">
                  <c:v>330526.59999999998</c:v>
                </c:pt>
                <c:pt idx="11">
                  <c:v>335284.69999999995</c:v>
                </c:pt>
                <c:pt idx="12">
                  <c:v>260672.4</c:v>
                </c:pt>
                <c:pt idx="13">
                  <c:v>250056.59999999998</c:v>
                </c:pt>
                <c:pt idx="14">
                  <c:v>302525.59999999998</c:v>
                </c:pt>
                <c:pt idx="15">
                  <c:v>292704.40000000002</c:v>
                </c:pt>
                <c:pt idx="16">
                  <c:v>315566.19999999995</c:v>
                </c:pt>
                <c:pt idx="17">
                  <c:v>293203.20000000001</c:v>
                </c:pt>
                <c:pt idx="18">
                  <c:v>350080.6</c:v>
                </c:pt>
                <c:pt idx="19">
                  <c:v>291314.89999999997</c:v>
                </c:pt>
                <c:pt idx="20">
                  <c:v>296562.09999999998</c:v>
                </c:pt>
                <c:pt idx="21">
                  <c:v>307537.2</c:v>
                </c:pt>
                <c:pt idx="22">
                  <c:v>288467.8</c:v>
                </c:pt>
                <c:pt idx="23">
                  <c:v>271024.40000000002</c:v>
                </c:pt>
                <c:pt idx="24">
                  <c:v>401831.4</c:v>
                </c:pt>
                <c:pt idx="25">
                  <c:v>253651.90000000002</c:v>
                </c:pt>
                <c:pt idx="26">
                  <c:v>289468.80000000005</c:v>
                </c:pt>
                <c:pt idx="27">
                  <c:v>284909.90000000002</c:v>
                </c:pt>
                <c:pt idx="28">
                  <c:v>320879.40000000002</c:v>
                </c:pt>
                <c:pt idx="29">
                  <c:v>292888.09999999998</c:v>
                </c:pt>
                <c:pt idx="30">
                  <c:v>424817.19999999995</c:v>
                </c:pt>
                <c:pt idx="31">
                  <c:v>369599.5</c:v>
                </c:pt>
                <c:pt idx="32">
                  <c:v>486809.4</c:v>
                </c:pt>
                <c:pt idx="33">
                  <c:v>355723</c:v>
                </c:pt>
                <c:pt idx="34">
                  <c:v>295887.59999999998</c:v>
                </c:pt>
                <c:pt idx="35">
                  <c:v>248616.3</c:v>
                </c:pt>
                <c:pt idx="36">
                  <c:v>305027.19999999995</c:v>
                </c:pt>
                <c:pt idx="37">
                  <c:v>234765.4</c:v>
                </c:pt>
                <c:pt idx="38">
                  <c:v>204932.1</c:v>
                </c:pt>
                <c:pt idx="39">
                  <c:v>176741.7</c:v>
                </c:pt>
                <c:pt idx="40">
                  <c:v>237171</c:v>
                </c:pt>
                <c:pt idx="41">
                  <c:v>237218.90000000002</c:v>
                </c:pt>
                <c:pt idx="42">
                  <c:v>337891.2</c:v>
                </c:pt>
              </c:numCache>
            </c:numRef>
          </c:val>
          <c:smooth val="0"/>
        </c:ser>
        <c:ser>
          <c:idx val="2"/>
          <c:order val="2"/>
          <c:tx>
            <c:v>GW Consumptive Use - 5 Year Average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Pumping_GWCU!$R$23:$R$65</c:f>
              <c:numCache>
                <c:formatCode>0</c:formatCode>
                <c:ptCount val="43"/>
                <c:pt idx="8">
                  <c:v>308961.25999999995</c:v>
                </c:pt>
                <c:pt idx="9">
                  <c:v>308961.25999999995</c:v>
                </c:pt>
                <c:pt idx="10">
                  <c:v>308961.25999999995</c:v>
                </c:pt>
                <c:pt idx="11">
                  <c:v>308961.25999999995</c:v>
                </c:pt>
                <c:pt idx="12">
                  <c:v>308961.25999999995</c:v>
                </c:pt>
                <c:pt idx="18">
                  <c:v>306792.52</c:v>
                </c:pt>
                <c:pt idx="19">
                  <c:v>306792.52</c:v>
                </c:pt>
                <c:pt idx="20">
                  <c:v>306792.52</c:v>
                </c:pt>
                <c:pt idx="21">
                  <c:v>306792.52</c:v>
                </c:pt>
                <c:pt idx="22">
                  <c:v>306792.52</c:v>
                </c:pt>
                <c:pt idx="28">
                  <c:v>378998.72000000003</c:v>
                </c:pt>
                <c:pt idx="29">
                  <c:v>378998.72000000003</c:v>
                </c:pt>
                <c:pt idx="30">
                  <c:v>378998.72000000003</c:v>
                </c:pt>
                <c:pt idx="31">
                  <c:v>378998.72000000003</c:v>
                </c:pt>
                <c:pt idx="32">
                  <c:v>378998.72000000003</c:v>
                </c:pt>
                <c:pt idx="38">
                  <c:v>238790.98000000004</c:v>
                </c:pt>
                <c:pt idx="39">
                  <c:v>238790.98000000004</c:v>
                </c:pt>
                <c:pt idx="40">
                  <c:v>238790.98000000004</c:v>
                </c:pt>
                <c:pt idx="41">
                  <c:v>238790.98000000004</c:v>
                </c:pt>
                <c:pt idx="42">
                  <c:v>238790.98000000004</c:v>
                </c:pt>
              </c:numCache>
            </c:numRef>
          </c:val>
          <c:smooth val="0"/>
        </c:ser>
        <c:ser>
          <c:idx val="0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Pumping_GWCU!$S$23:$S$65</c:f>
              <c:numCache>
                <c:formatCode>0</c:formatCode>
                <c:ptCount val="43"/>
                <c:pt idx="3">
                  <c:v>330913.5</c:v>
                </c:pt>
                <c:pt idx="4">
                  <c:v>330913.5</c:v>
                </c:pt>
                <c:pt idx="5">
                  <c:v>330913.5</c:v>
                </c:pt>
                <c:pt idx="6">
                  <c:v>330913.5</c:v>
                </c:pt>
                <c:pt idx="7">
                  <c:v>330913.5</c:v>
                </c:pt>
                <c:pt idx="13">
                  <c:v>290811.19999999995</c:v>
                </c:pt>
                <c:pt idx="14">
                  <c:v>290811.19999999995</c:v>
                </c:pt>
                <c:pt idx="15">
                  <c:v>290811.19999999995</c:v>
                </c:pt>
                <c:pt idx="16">
                  <c:v>290811.19999999995</c:v>
                </c:pt>
                <c:pt idx="17">
                  <c:v>290811.19999999995</c:v>
                </c:pt>
                <c:pt idx="23">
                  <c:v>300177.27999999997</c:v>
                </c:pt>
                <c:pt idx="24">
                  <c:v>300177.27999999997</c:v>
                </c:pt>
                <c:pt idx="25">
                  <c:v>300177.27999999997</c:v>
                </c:pt>
                <c:pt idx="26">
                  <c:v>300177.27999999997</c:v>
                </c:pt>
                <c:pt idx="27">
                  <c:v>300177.27999999997</c:v>
                </c:pt>
                <c:pt idx="33">
                  <c:v>288003.89999999997</c:v>
                </c:pt>
                <c:pt idx="34">
                  <c:v>288003.89999999997</c:v>
                </c:pt>
                <c:pt idx="35">
                  <c:v>288003.89999999997</c:v>
                </c:pt>
                <c:pt idx="36">
                  <c:v>288003.89999999997</c:v>
                </c:pt>
                <c:pt idx="37">
                  <c:v>288003.89999999997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82720"/>
        <c:axId val="538364736"/>
      </c:lineChart>
      <c:catAx>
        <c:axId val="540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3647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38364736"/>
        <c:scaling>
          <c:orientation val="minMax"/>
          <c:max val="7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0382720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- Water Districts 2, 1 &amp;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9976072186485"/>
          <c:y val="0.11516860180613017"/>
          <c:w val="0.85937073730263014"/>
          <c:h val="0.73379383593575997"/>
        </c:manualLayout>
      </c:layout>
      <c:lineChart>
        <c:grouping val="standard"/>
        <c:varyColors val="0"/>
        <c:ser>
          <c:idx val="1"/>
          <c:order val="0"/>
          <c:tx>
            <c:v>Annual GW Pumping</c:v>
          </c:tx>
          <c:marker>
            <c:symbol val="none"/>
          </c:marker>
          <c:cat>
            <c:numRef>
              <c:f>Pumping_GWCU!$A$23:$A$65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Pumping_GWCU!$E$23:$E$65</c:f>
              <c:numCache>
                <c:formatCode>_(* #,##0_);_(* \(#,##0\);_(* "-"??_);_(@_)</c:formatCode>
                <c:ptCount val="43"/>
                <c:pt idx="0">
                  <c:v>500308</c:v>
                </c:pt>
                <c:pt idx="1">
                  <c:v>475210</c:v>
                </c:pt>
                <c:pt idx="2">
                  <c:v>468861</c:v>
                </c:pt>
                <c:pt idx="3">
                  <c:v>428011</c:v>
                </c:pt>
                <c:pt idx="4">
                  <c:v>540319</c:v>
                </c:pt>
                <c:pt idx="5">
                  <c:v>441294</c:v>
                </c:pt>
                <c:pt idx="6">
                  <c:v>508763</c:v>
                </c:pt>
                <c:pt idx="7">
                  <c:v>603014</c:v>
                </c:pt>
                <c:pt idx="8">
                  <c:v>518382</c:v>
                </c:pt>
                <c:pt idx="9">
                  <c:v>397325</c:v>
                </c:pt>
                <c:pt idx="10">
                  <c:v>484686</c:v>
                </c:pt>
                <c:pt idx="11">
                  <c:v>491740</c:v>
                </c:pt>
                <c:pt idx="12">
                  <c:v>377592</c:v>
                </c:pt>
                <c:pt idx="13">
                  <c:v>362125</c:v>
                </c:pt>
                <c:pt idx="14">
                  <c:v>436041</c:v>
                </c:pt>
                <c:pt idx="15">
                  <c:v>419073</c:v>
                </c:pt>
                <c:pt idx="16">
                  <c:v>450639</c:v>
                </c:pt>
                <c:pt idx="17">
                  <c:v>417232</c:v>
                </c:pt>
                <c:pt idx="18">
                  <c:v>499238</c:v>
                </c:pt>
                <c:pt idx="19">
                  <c:v>412729</c:v>
                </c:pt>
                <c:pt idx="20">
                  <c:v>417958</c:v>
                </c:pt>
                <c:pt idx="21">
                  <c:v>432627</c:v>
                </c:pt>
                <c:pt idx="22">
                  <c:v>404288</c:v>
                </c:pt>
                <c:pt idx="23">
                  <c:v>378441</c:v>
                </c:pt>
                <c:pt idx="24">
                  <c:v>563134</c:v>
                </c:pt>
                <c:pt idx="25">
                  <c:v>353707</c:v>
                </c:pt>
                <c:pt idx="26">
                  <c:v>401528</c:v>
                </c:pt>
                <c:pt idx="27">
                  <c:v>395148</c:v>
                </c:pt>
                <c:pt idx="28">
                  <c:v>442823</c:v>
                </c:pt>
                <c:pt idx="29">
                  <c:v>404543</c:v>
                </c:pt>
                <c:pt idx="30">
                  <c:v>590669</c:v>
                </c:pt>
                <c:pt idx="31">
                  <c:v>512660</c:v>
                </c:pt>
                <c:pt idx="32">
                  <c:v>678616</c:v>
                </c:pt>
                <c:pt idx="33">
                  <c:v>488242</c:v>
                </c:pt>
                <c:pt idx="34">
                  <c:v>400989</c:v>
                </c:pt>
                <c:pt idx="35">
                  <c:v>332068</c:v>
                </c:pt>
                <c:pt idx="36">
                  <c:v>409937</c:v>
                </c:pt>
                <c:pt idx="37">
                  <c:v>313218</c:v>
                </c:pt>
                <c:pt idx="38">
                  <c:v>271882</c:v>
                </c:pt>
                <c:pt idx="39">
                  <c:v>234351</c:v>
                </c:pt>
                <c:pt idx="40">
                  <c:v>316448</c:v>
                </c:pt>
                <c:pt idx="41">
                  <c:v>317516</c:v>
                </c:pt>
                <c:pt idx="42">
                  <c:v>456291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83744"/>
        <c:axId val="538367040"/>
      </c:lineChart>
      <c:catAx>
        <c:axId val="5403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3670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38367040"/>
        <c:scaling>
          <c:orientation val="minMax"/>
          <c:max val="7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0383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Requirements - Water District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0451174594976651"/>
        </c:manualLayout>
      </c:layout>
      <c:lineChart>
        <c:grouping val="standard"/>
        <c:varyColors val="0"/>
        <c:ser>
          <c:idx val="0"/>
          <c:order val="0"/>
          <c:tx>
            <c:v>Annual Augmentation Requirements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AugmentationRequirement!$A$23:$A$65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AugmentationRequirement!$B$23:$B$65</c:f>
              <c:numCache>
                <c:formatCode>_(* #,##0_);_(* \(#,##0\);_(* "-"??_);_(@_)</c:formatCode>
                <c:ptCount val="43"/>
                <c:pt idx="0">
                  <c:v>111371.8</c:v>
                </c:pt>
                <c:pt idx="1">
                  <c:v>101320.6</c:v>
                </c:pt>
                <c:pt idx="2">
                  <c:v>99975.9</c:v>
                </c:pt>
                <c:pt idx="3">
                  <c:v>81518.8</c:v>
                </c:pt>
                <c:pt idx="4">
                  <c:v>107228.3</c:v>
                </c:pt>
                <c:pt idx="5">
                  <c:v>88171.7</c:v>
                </c:pt>
                <c:pt idx="6">
                  <c:v>106373</c:v>
                </c:pt>
                <c:pt idx="7">
                  <c:v>132402.20000000001</c:v>
                </c:pt>
                <c:pt idx="8">
                  <c:v>102636.9</c:v>
                </c:pt>
                <c:pt idx="9">
                  <c:v>80506.399999999994</c:v>
                </c:pt>
                <c:pt idx="10">
                  <c:v>95203.7</c:v>
                </c:pt>
                <c:pt idx="11">
                  <c:v>98667.5</c:v>
                </c:pt>
                <c:pt idx="12">
                  <c:v>77348.800000000003</c:v>
                </c:pt>
                <c:pt idx="13">
                  <c:v>72308.800000000003</c:v>
                </c:pt>
                <c:pt idx="14">
                  <c:v>86295.8</c:v>
                </c:pt>
                <c:pt idx="15">
                  <c:v>88494.6</c:v>
                </c:pt>
                <c:pt idx="16">
                  <c:v>95979.8</c:v>
                </c:pt>
                <c:pt idx="17">
                  <c:v>90083</c:v>
                </c:pt>
                <c:pt idx="18">
                  <c:v>110333.1</c:v>
                </c:pt>
                <c:pt idx="19">
                  <c:v>86991.1</c:v>
                </c:pt>
                <c:pt idx="20">
                  <c:v>83517.3</c:v>
                </c:pt>
                <c:pt idx="21">
                  <c:v>91945.4</c:v>
                </c:pt>
                <c:pt idx="22">
                  <c:v>88946.5</c:v>
                </c:pt>
                <c:pt idx="23">
                  <c:v>81979.100000000006</c:v>
                </c:pt>
                <c:pt idx="24">
                  <c:v>123953.3</c:v>
                </c:pt>
                <c:pt idx="25">
                  <c:v>70439.8</c:v>
                </c:pt>
                <c:pt idx="26">
                  <c:v>85890.8</c:v>
                </c:pt>
                <c:pt idx="27">
                  <c:v>85117.6</c:v>
                </c:pt>
                <c:pt idx="28">
                  <c:v>97525</c:v>
                </c:pt>
                <c:pt idx="29">
                  <c:v>94633.3</c:v>
                </c:pt>
                <c:pt idx="30">
                  <c:v>140805.70000000001</c:v>
                </c:pt>
                <c:pt idx="31">
                  <c:v>125743.5</c:v>
                </c:pt>
                <c:pt idx="32">
                  <c:v>175538.1</c:v>
                </c:pt>
                <c:pt idx="33">
                  <c:v>98895.3</c:v>
                </c:pt>
                <c:pt idx="34">
                  <c:v>87145.9</c:v>
                </c:pt>
                <c:pt idx="35">
                  <c:v>56414.7</c:v>
                </c:pt>
                <c:pt idx="36">
                  <c:v>78651.899999999994</c:v>
                </c:pt>
                <c:pt idx="37">
                  <c:v>57693.599999999999</c:v>
                </c:pt>
                <c:pt idx="38">
                  <c:v>46936</c:v>
                </c:pt>
                <c:pt idx="39">
                  <c:v>42818.6</c:v>
                </c:pt>
                <c:pt idx="40">
                  <c:v>54982.7</c:v>
                </c:pt>
                <c:pt idx="41">
                  <c:v>57161.3</c:v>
                </c:pt>
                <c:pt idx="42">
                  <c:v>86563.9</c:v>
                </c:pt>
              </c:numCache>
            </c:numRef>
          </c:val>
          <c:smooth val="0"/>
        </c:ser>
        <c:ser>
          <c:idx val="2"/>
          <c:order val="1"/>
          <c:tx>
            <c:v>Annual GW Consumptive Use</c:v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Pumping_GWCU!$H$23:$H$65</c:f>
              <c:numCache>
                <c:formatCode>_(* #,##0_);_(* \(#,##0\);_(* "-"??_);_(@_)</c:formatCode>
                <c:ptCount val="43"/>
                <c:pt idx="0">
                  <c:v>181862.5</c:v>
                </c:pt>
                <c:pt idx="1">
                  <c:v>172124.9</c:v>
                </c:pt>
                <c:pt idx="2">
                  <c:v>164951.20000000001</c:v>
                </c:pt>
                <c:pt idx="3">
                  <c:v>146215.79999999999</c:v>
                </c:pt>
                <c:pt idx="4">
                  <c:v>187942.8</c:v>
                </c:pt>
                <c:pt idx="5">
                  <c:v>165399</c:v>
                </c:pt>
                <c:pt idx="6">
                  <c:v>188502.9</c:v>
                </c:pt>
                <c:pt idx="7">
                  <c:v>225932.2</c:v>
                </c:pt>
                <c:pt idx="8">
                  <c:v>188903.5</c:v>
                </c:pt>
                <c:pt idx="9">
                  <c:v>154477.20000000001</c:v>
                </c:pt>
                <c:pt idx="10">
                  <c:v>184582.8</c:v>
                </c:pt>
                <c:pt idx="11">
                  <c:v>185904.4</c:v>
                </c:pt>
                <c:pt idx="12">
                  <c:v>151899.29999999999</c:v>
                </c:pt>
                <c:pt idx="13">
                  <c:v>135315.9</c:v>
                </c:pt>
                <c:pt idx="14">
                  <c:v>166993.5</c:v>
                </c:pt>
                <c:pt idx="15">
                  <c:v>165061.5</c:v>
                </c:pt>
                <c:pt idx="16">
                  <c:v>179253.4</c:v>
                </c:pt>
                <c:pt idx="17">
                  <c:v>167686.5</c:v>
                </c:pt>
                <c:pt idx="18">
                  <c:v>201638.1</c:v>
                </c:pt>
                <c:pt idx="19">
                  <c:v>165614.29999999999</c:v>
                </c:pt>
                <c:pt idx="20">
                  <c:v>163355.1</c:v>
                </c:pt>
                <c:pt idx="21">
                  <c:v>169725.5</c:v>
                </c:pt>
                <c:pt idx="22">
                  <c:v>166643.79999999999</c:v>
                </c:pt>
                <c:pt idx="23">
                  <c:v>153729.4</c:v>
                </c:pt>
                <c:pt idx="24">
                  <c:v>226936.4</c:v>
                </c:pt>
                <c:pt idx="25">
                  <c:v>138980.70000000001</c:v>
                </c:pt>
                <c:pt idx="26">
                  <c:v>163060.70000000001</c:v>
                </c:pt>
                <c:pt idx="27">
                  <c:v>160248.70000000001</c:v>
                </c:pt>
                <c:pt idx="28">
                  <c:v>186840.7</c:v>
                </c:pt>
                <c:pt idx="29">
                  <c:v>168353.8</c:v>
                </c:pt>
                <c:pt idx="30">
                  <c:v>231993.8</c:v>
                </c:pt>
                <c:pt idx="31">
                  <c:v>208674.1</c:v>
                </c:pt>
                <c:pt idx="32">
                  <c:v>279333.8</c:v>
                </c:pt>
                <c:pt idx="33">
                  <c:v>185773.8</c:v>
                </c:pt>
                <c:pt idx="34">
                  <c:v>161312.9</c:v>
                </c:pt>
                <c:pt idx="35">
                  <c:v>136553.29999999999</c:v>
                </c:pt>
                <c:pt idx="36">
                  <c:v>163657.4</c:v>
                </c:pt>
                <c:pt idx="37">
                  <c:v>137320.29999999999</c:v>
                </c:pt>
                <c:pt idx="38">
                  <c:v>119524.8</c:v>
                </c:pt>
                <c:pt idx="39">
                  <c:v>107958.5</c:v>
                </c:pt>
                <c:pt idx="40">
                  <c:v>132441.4</c:v>
                </c:pt>
                <c:pt idx="41">
                  <c:v>132695.1</c:v>
                </c:pt>
                <c:pt idx="42">
                  <c:v>181739.1</c:v>
                </c:pt>
              </c:numCache>
            </c:numRef>
          </c:val>
          <c:smooth val="0"/>
        </c:ser>
        <c:ser>
          <c:idx val="1"/>
          <c:order val="2"/>
          <c:tx>
            <c:v>Augmentation Requirements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AugmentationRequirement!$F$23:$F$65</c:f>
              <c:numCache>
                <c:formatCode>General</c:formatCode>
                <c:ptCount val="43"/>
                <c:pt idx="8" formatCode="0">
                  <c:v>90872.66</c:v>
                </c:pt>
                <c:pt idx="9" formatCode="0">
                  <c:v>90872.66</c:v>
                </c:pt>
                <c:pt idx="10" formatCode="0">
                  <c:v>90872.66</c:v>
                </c:pt>
                <c:pt idx="11" formatCode="0">
                  <c:v>90872.66</c:v>
                </c:pt>
                <c:pt idx="12" formatCode="0">
                  <c:v>90872.66</c:v>
                </c:pt>
                <c:pt idx="18" formatCode="0">
                  <c:v>92346.680000000008</c:v>
                </c:pt>
                <c:pt idx="19" formatCode="0">
                  <c:v>92346.680000000008</c:v>
                </c:pt>
                <c:pt idx="20" formatCode="0">
                  <c:v>92346.680000000008</c:v>
                </c:pt>
                <c:pt idx="21" formatCode="0">
                  <c:v>92346.680000000008</c:v>
                </c:pt>
                <c:pt idx="22" formatCode="0">
                  <c:v>92346.680000000008</c:v>
                </c:pt>
                <c:pt idx="28" formatCode="0">
                  <c:v>126849.12</c:v>
                </c:pt>
                <c:pt idx="29" formatCode="0">
                  <c:v>126849.12</c:v>
                </c:pt>
                <c:pt idx="30" formatCode="0">
                  <c:v>126849.12</c:v>
                </c:pt>
                <c:pt idx="31" formatCode="0">
                  <c:v>126849.12</c:v>
                </c:pt>
                <c:pt idx="32" formatCode="0">
                  <c:v>126849.12</c:v>
                </c:pt>
                <c:pt idx="38" formatCode="0">
                  <c:v>57692.5</c:v>
                </c:pt>
                <c:pt idx="39" formatCode="0">
                  <c:v>57692.5</c:v>
                </c:pt>
                <c:pt idx="40" formatCode="0">
                  <c:v>57692.5</c:v>
                </c:pt>
                <c:pt idx="41" formatCode="0">
                  <c:v>57692.5</c:v>
                </c:pt>
                <c:pt idx="42" formatCode="0">
                  <c:v>57692.5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AugmentationRequirement!$G$23:$G$65</c:f>
              <c:numCache>
                <c:formatCode>0</c:formatCode>
                <c:ptCount val="43"/>
                <c:pt idx="3">
                  <c:v>103138.8</c:v>
                </c:pt>
                <c:pt idx="4">
                  <c:v>103138.8</c:v>
                </c:pt>
                <c:pt idx="5">
                  <c:v>103138.8</c:v>
                </c:pt>
                <c:pt idx="6">
                  <c:v>103138.8</c:v>
                </c:pt>
                <c:pt idx="7">
                  <c:v>103138.8</c:v>
                </c:pt>
                <c:pt idx="13">
                  <c:v>86632.4</c:v>
                </c:pt>
                <c:pt idx="14">
                  <c:v>86632.4</c:v>
                </c:pt>
                <c:pt idx="15">
                  <c:v>86632.4</c:v>
                </c:pt>
                <c:pt idx="16">
                  <c:v>86632.4</c:v>
                </c:pt>
                <c:pt idx="17">
                  <c:v>86632.4</c:v>
                </c:pt>
                <c:pt idx="23">
                  <c:v>89476.12</c:v>
                </c:pt>
                <c:pt idx="24">
                  <c:v>89476.12</c:v>
                </c:pt>
                <c:pt idx="25">
                  <c:v>89476.12</c:v>
                </c:pt>
                <c:pt idx="26">
                  <c:v>89476.12</c:v>
                </c:pt>
                <c:pt idx="27">
                  <c:v>89476.12</c:v>
                </c:pt>
                <c:pt idx="33">
                  <c:v>75760.28</c:v>
                </c:pt>
                <c:pt idx="34">
                  <c:v>75760.28</c:v>
                </c:pt>
                <c:pt idx="35">
                  <c:v>75760.28</c:v>
                </c:pt>
                <c:pt idx="36">
                  <c:v>75760.28</c:v>
                </c:pt>
                <c:pt idx="37">
                  <c:v>75760.28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84768"/>
        <c:axId val="538369344"/>
      </c:lineChart>
      <c:catAx>
        <c:axId val="5403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369344"/>
        <c:crosses val="autoZero"/>
        <c:auto val="1"/>
        <c:lblAlgn val="ctr"/>
        <c:lblOffset val="100"/>
        <c:tickLblSkip val="5"/>
        <c:noMultiLvlLbl val="0"/>
      </c:catAx>
      <c:valAx>
        <c:axId val="538369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0384768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Requirements</a:t>
            </a:r>
            <a:r>
              <a:rPr lang="en-US" baseline="0"/>
              <a:t> </a:t>
            </a:r>
            <a:r>
              <a:rPr lang="en-US"/>
              <a:t>- Water District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1249776768683726"/>
        </c:manualLayout>
      </c:layout>
      <c:lineChart>
        <c:grouping val="standard"/>
        <c:varyColors val="0"/>
        <c:ser>
          <c:idx val="0"/>
          <c:order val="0"/>
          <c:tx>
            <c:v>Annual Augmentation Requirements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AugmentationRequirement!$A$23:$A$65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AugmentationRequirement!$C$23:$C$65</c:f>
              <c:numCache>
                <c:formatCode>_(* #,##0_);_(* \(#,##0\);_(* "-"??_);_(@_)</c:formatCode>
                <c:ptCount val="43"/>
                <c:pt idx="0">
                  <c:v>40028.5</c:v>
                </c:pt>
                <c:pt idx="1">
                  <c:v>44284.2</c:v>
                </c:pt>
                <c:pt idx="2">
                  <c:v>50111.1</c:v>
                </c:pt>
                <c:pt idx="3">
                  <c:v>48368.800000000003</c:v>
                </c:pt>
                <c:pt idx="4">
                  <c:v>56264.3</c:v>
                </c:pt>
                <c:pt idx="5">
                  <c:v>39168</c:v>
                </c:pt>
                <c:pt idx="6">
                  <c:v>43781.2</c:v>
                </c:pt>
                <c:pt idx="7">
                  <c:v>65904.7</c:v>
                </c:pt>
                <c:pt idx="8">
                  <c:v>54846.1</c:v>
                </c:pt>
                <c:pt idx="9">
                  <c:v>42566</c:v>
                </c:pt>
                <c:pt idx="10">
                  <c:v>52648.800000000003</c:v>
                </c:pt>
                <c:pt idx="11">
                  <c:v>63211.7</c:v>
                </c:pt>
                <c:pt idx="12">
                  <c:v>39765.9</c:v>
                </c:pt>
                <c:pt idx="13">
                  <c:v>37678</c:v>
                </c:pt>
                <c:pt idx="14">
                  <c:v>42071</c:v>
                </c:pt>
                <c:pt idx="15">
                  <c:v>45827.4</c:v>
                </c:pt>
                <c:pt idx="16">
                  <c:v>50034.3</c:v>
                </c:pt>
                <c:pt idx="17">
                  <c:v>46553.8</c:v>
                </c:pt>
                <c:pt idx="18">
                  <c:v>50825.7</c:v>
                </c:pt>
                <c:pt idx="19">
                  <c:v>41416.9</c:v>
                </c:pt>
                <c:pt idx="20">
                  <c:v>50560.6</c:v>
                </c:pt>
                <c:pt idx="21">
                  <c:v>43894.5</c:v>
                </c:pt>
                <c:pt idx="22">
                  <c:v>47900.7</c:v>
                </c:pt>
                <c:pt idx="23">
                  <c:v>41915.9</c:v>
                </c:pt>
                <c:pt idx="24">
                  <c:v>61467.8</c:v>
                </c:pt>
                <c:pt idx="25">
                  <c:v>36499.300000000003</c:v>
                </c:pt>
                <c:pt idx="26">
                  <c:v>48425.8</c:v>
                </c:pt>
                <c:pt idx="27">
                  <c:v>40908.5</c:v>
                </c:pt>
                <c:pt idx="28">
                  <c:v>49181.1</c:v>
                </c:pt>
                <c:pt idx="29">
                  <c:v>44713.599999999999</c:v>
                </c:pt>
                <c:pt idx="30">
                  <c:v>62002</c:v>
                </c:pt>
                <c:pt idx="31">
                  <c:v>49072.1</c:v>
                </c:pt>
                <c:pt idx="32">
                  <c:v>73507.100000000006</c:v>
                </c:pt>
                <c:pt idx="33">
                  <c:v>57377.8</c:v>
                </c:pt>
                <c:pt idx="34">
                  <c:v>47460.1</c:v>
                </c:pt>
                <c:pt idx="35">
                  <c:v>22605</c:v>
                </c:pt>
                <c:pt idx="36">
                  <c:v>25800.7</c:v>
                </c:pt>
                <c:pt idx="37">
                  <c:v>11157.5</c:v>
                </c:pt>
                <c:pt idx="38">
                  <c:v>12701.5</c:v>
                </c:pt>
                <c:pt idx="39">
                  <c:v>10861.2</c:v>
                </c:pt>
                <c:pt idx="40">
                  <c:v>17549</c:v>
                </c:pt>
                <c:pt idx="41">
                  <c:v>22208.5</c:v>
                </c:pt>
                <c:pt idx="42">
                  <c:v>24576</c:v>
                </c:pt>
              </c:numCache>
            </c:numRef>
          </c:val>
          <c:smooth val="0"/>
        </c:ser>
        <c:ser>
          <c:idx val="2"/>
          <c:order val="1"/>
          <c:tx>
            <c:v>Annual GW Consumptive Use</c:v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Pumping_GWCU!$I$23:$I$65</c:f>
              <c:numCache>
                <c:formatCode>_(* #,##0_);_(* \(#,##0\);_(* "-"??_);_(@_)</c:formatCode>
                <c:ptCount val="43"/>
                <c:pt idx="0">
                  <c:v>41857.599999999999</c:v>
                </c:pt>
                <c:pt idx="1">
                  <c:v>47115.9</c:v>
                </c:pt>
                <c:pt idx="2">
                  <c:v>54681.1</c:v>
                </c:pt>
                <c:pt idx="3">
                  <c:v>51274.9</c:v>
                </c:pt>
                <c:pt idx="4">
                  <c:v>60359.7</c:v>
                </c:pt>
                <c:pt idx="5">
                  <c:v>41704.6</c:v>
                </c:pt>
                <c:pt idx="6">
                  <c:v>46778.1</c:v>
                </c:pt>
                <c:pt idx="7">
                  <c:v>70036</c:v>
                </c:pt>
                <c:pt idx="8">
                  <c:v>59726.8</c:v>
                </c:pt>
                <c:pt idx="9">
                  <c:v>44070.400000000001</c:v>
                </c:pt>
                <c:pt idx="10">
                  <c:v>56120.2</c:v>
                </c:pt>
                <c:pt idx="11">
                  <c:v>66128.899999999994</c:v>
                </c:pt>
                <c:pt idx="12">
                  <c:v>42577.5</c:v>
                </c:pt>
                <c:pt idx="13">
                  <c:v>39704.5</c:v>
                </c:pt>
                <c:pt idx="14">
                  <c:v>45044.3</c:v>
                </c:pt>
                <c:pt idx="15">
                  <c:v>48006.3</c:v>
                </c:pt>
                <c:pt idx="16">
                  <c:v>52487.199999999997</c:v>
                </c:pt>
                <c:pt idx="17">
                  <c:v>47573.5</c:v>
                </c:pt>
                <c:pt idx="18">
                  <c:v>54493.7</c:v>
                </c:pt>
                <c:pt idx="19">
                  <c:v>43164.3</c:v>
                </c:pt>
                <c:pt idx="20">
                  <c:v>55170</c:v>
                </c:pt>
                <c:pt idx="21">
                  <c:v>48093</c:v>
                </c:pt>
                <c:pt idx="22">
                  <c:v>53027.4</c:v>
                </c:pt>
                <c:pt idx="23">
                  <c:v>44687.9</c:v>
                </c:pt>
                <c:pt idx="24">
                  <c:v>67143.600000000006</c:v>
                </c:pt>
                <c:pt idx="25">
                  <c:v>38119.4</c:v>
                </c:pt>
                <c:pt idx="26">
                  <c:v>51668.5</c:v>
                </c:pt>
                <c:pt idx="27">
                  <c:v>44546</c:v>
                </c:pt>
                <c:pt idx="28">
                  <c:v>54877.2</c:v>
                </c:pt>
                <c:pt idx="29">
                  <c:v>49861.7</c:v>
                </c:pt>
                <c:pt idx="30">
                  <c:v>69812.5</c:v>
                </c:pt>
                <c:pt idx="31">
                  <c:v>54847.7</c:v>
                </c:pt>
                <c:pt idx="32">
                  <c:v>82159.5</c:v>
                </c:pt>
                <c:pt idx="33">
                  <c:v>64110.400000000001</c:v>
                </c:pt>
                <c:pt idx="34">
                  <c:v>53713.2</c:v>
                </c:pt>
                <c:pt idx="35">
                  <c:v>26732.400000000001</c:v>
                </c:pt>
                <c:pt idx="36">
                  <c:v>32769.699999999997</c:v>
                </c:pt>
                <c:pt idx="37">
                  <c:v>14710.6</c:v>
                </c:pt>
                <c:pt idx="38">
                  <c:v>16615.900000000001</c:v>
                </c:pt>
                <c:pt idx="39">
                  <c:v>14470</c:v>
                </c:pt>
                <c:pt idx="40">
                  <c:v>21490.3</c:v>
                </c:pt>
                <c:pt idx="41">
                  <c:v>30519.7</c:v>
                </c:pt>
                <c:pt idx="42">
                  <c:v>32594.9</c:v>
                </c:pt>
              </c:numCache>
            </c:numRef>
          </c:val>
          <c:smooth val="0"/>
        </c:ser>
        <c:ser>
          <c:idx val="1"/>
          <c:order val="2"/>
          <c:tx>
            <c:v>Augmentation Requirements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AugmentationRequirement!$H$23:$H$65</c:f>
              <c:numCache>
                <c:formatCode>0</c:formatCode>
                <c:ptCount val="43"/>
                <c:pt idx="8">
                  <c:v>50607.700000000004</c:v>
                </c:pt>
                <c:pt idx="9">
                  <c:v>50607.700000000004</c:v>
                </c:pt>
                <c:pt idx="10">
                  <c:v>50607.700000000004</c:v>
                </c:pt>
                <c:pt idx="11">
                  <c:v>50607.700000000004</c:v>
                </c:pt>
                <c:pt idx="12">
                  <c:v>50607.700000000004</c:v>
                </c:pt>
                <c:pt idx="18">
                  <c:v>46919.680000000008</c:v>
                </c:pt>
                <c:pt idx="19">
                  <c:v>46919.680000000008</c:v>
                </c:pt>
                <c:pt idx="20">
                  <c:v>46919.680000000008</c:v>
                </c:pt>
                <c:pt idx="21">
                  <c:v>46919.680000000008</c:v>
                </c:pt>
                <c:pt idx="22">
                  <c:v>46919.680000000008</c:v>
                </c:pt>
                <c:pt idx="28">
                  <c:v>55695.180000000008</c:v>
                </c:pt>
                <c:pt idx="29">
                  <c:v>55695.180000000008</c:v>
                </c:pt>
                <c:pt idx="30">
                  <c:v>55695.180000000008</c:v>
                </c:pt>
                <c:pt idx="31">
                  <c:v>55695.180000000008</c:v>
                </c:pt>
                <c:pt idx="32">
                  <c:v>55695.180000000008</c:v>
                </c:pt>
                <c:pt idx="38">
                  <c:v>17579.239999999998</c:v>
                </c:pt>
                <c:pt idx="39">
                  <c:v>17579.239999999998</c:v>
                </c:pt>
                <c:pt idx="40">
                  <c:v>17579.239999999998</c:v>
                </c:pt>
                <c:pt idx="41">
                  <c:v>17579.239999999998</c:v>
                </c:pt>
                <c:pt idx="42">
                  <c:v>17579.239999999998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AugmentationRequirement!$I$23:$I$65</c:f>
              <c:numCache>
                <c:formatCode>0</c:formatCode>
                <c:ptCount val="43"/>
                <c:pt idx="3">
                  <c:v>50697.4</c:v>
                </c:pt>
                <c:pt idx="4">
                  <c:v>50697.4</c:v>
                </c:pt>
                <c:pt idx="5">
                  <c:v>50697.4</c:v>
                </c:pt>
                <c:pt idx="6">
                  <c:v>50697.4</c:v>
                </c:pt>
                <c:pt idx="7">
                  <c:v>50697.4</c:v>
                </c:pt>
                <c:pt idx="13">
                  <c:v>44432.9</c:v>
                </c:pt>
                <c:pt idx="14">
                  <c:v>44432.9</c:v>
                </c:pt>
                <c:pt idx="15">
                  <c:v>44432.9</c:v>
                </c:pt>
                <c:pt idx="16">
                  <c:v>44432.9</c:v>
                </c:pt>
                <c:pt idx="17">
                  <c:v>44432.9</c:v>
                </c:pt>
                <c:pt idx="23">
                  <c:v>45843.46</c:v>
                </c:pt>
                <c:pt idx="24">
                  <c:v>45843.46</c:v>
                </c:pt>
                <c:pt idx="25">
                  <c:v>45843.46</c:v>
                </c:pt>
                <c:pt idx="26">
                  <c:v>45843.46</c:v>
                </c:pt>
                <c:pt idx="27">
                  <c:v>45843.46</c:v>
                </c:pt>
                <c:pt idx="33">
                  <c:v>32880.22</c:v>
                </c:pt>
                <c:pt idx="34">
                  <c:v>32880.22</c:v>
                </c:pt>
                <c:pt idx="35">
                  <c:v>32880.22</c:v>
                </c:pt>
                <c:pt idx="36">
                  <c:v>32880.22</c:v>
                </c:pt>
                <c:pt idx="37">
                  <c:v>32880.22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91328"/>
        <c:axId val="537478272"/>
      </c:lineChart>
      <c:catAx>
        <c:axId val="1058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7478272"/>
        <c:crosses val="autoZero"/>
        <c:auto val="1"/>
        <c:lblAlgn val="ctr"/>
        <c:lblOffset val="100"/>
        <c:tickLblSkip val="5"/>
        <c:noMultiLvlLbl val="0"/>
      </c:catAx>
      <c:valAx>
        <c:axId val="53747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5891328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Augmentation Requirements - Water District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0983576044114705"/>
        </c:manualLayout>
      </c:layout>
      <c:lineChart>
        <c:grouping val="standard"/>
        <c:varyColors val="0"/>
        <c:ser>
          <c:idx val="0"/>
          <c:order val="0"/>
          <c:tx>
            <c:v>Annual Augmentation Requirements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AugmentationRequirement!$A$23:$A$65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AugmentationRequirement!$D$23:$D$65</c:f>
              <c:numCache>
                <c:formatCode>_(* #,##0_);_(* \(#,##0\);_(* "-"??_);_(@_)</c:formatCode>
                <c:ptCount val="43"/>
                <c:pt idx="0">
                  <c:v>80515.5</c:v>
                </c:pt>
                <c:pt idx="1">
                  <c:v>73779.7</c:v>
                </c:pt>
                <c:pt idx="2">
                  <c:v>73904</c:v>
                </c:pt>
                <c:pt idx="3">
                  <c:v>74755.600000000006</c:v>
                </c:pt>
                <c:pt idx="4">
                  <c:v>100361.3</c:v>
                </c:pt>
                <c:pt idx="5">
                  <c:v>83599.199999999997</c:v>
                </c:pt>
                <c:pt idx="6">
                  <c:v>102808.3</c:v>
                </c:pt>
                <c:pt idx="7">
                  <c:v>104917.1</c:v>
                </c:pt>
                <c:pt idx="8">
                  <c:v>99054.399999999994</c:v>
                </c:pt>
                <c:pt idx="9">
                  <c:v>70423.399999999994</c:v>
                </c:pt>
                <c:pt idx="10">
                  <c:v>89430.399999999994</c:v>
                </c:pt>
                <c:pt idx="11">
                  <c:v>82865.8</c:v>
                </c:pt>
                <c:pt idx="12">
                  <c:v>65748.600000000006</c:v>
                </c:pt>
                <c:pt idx="13">
                  <c:v>73346.100000000006</c:v>
                </c:pt>
                <c:pt idx="14">
                  <c:v>89833.8</c:v>
                </c:pt>
                <c:pt idx="15">
                  <c:v>78548.600000000006</c:v>
                </c:pt>
                <c:pt idx="16">
                  <c:v>82231.399999999994</c:v>
                </c:pt>
                <c:pt idx="17">
                  <c:v>76334</c:v>
                </c:pt>
                <c:pt idx="18">
                  <c:v>92231.2</c:v>
                </c:pt>
                <c:pt idx="19">
                  <c:v>81057.7</c:v>
                </c:pt>
                <c:pt idx="20">
                  <c:v>76757.399999999994</c:v>
                </c:pt>
                <c:pt idx="21">
                  <c:v>88655.7</c:v>
                </c:pt>
                <c:pt idx="22">
                  <c:v>67209.7</c:v>
                </c:pt>
                <c:pt idx="23">
                  <c:v>71176.800000000003</c:v>
                </c:pt>
                <c:pt idx="24">
                  <c:v>107097.2</c:v>
                </c:pt>
                <c:pt idx="25">
                  <c:v>75536.899999999994</c:v>
                </c:pt>
                <c:pt idx="26">
                  <c:v>72933.3</c:v>
                </c:pt>
                <c:pt idx="27">
                  <c:v>79308.800000000003</c:v>
                </c:pt>
                <c:pt idx="28">
                  <c:v>77764</c:v>
                </c:pt>
                <c:pt idx="29">
                  <c:v>73324</c:v>
                </c:pt>
                <c:pt idx="30">
                  <c:v>123319.9</c:v>
                </c:pt>
                <c:pt idx="31">
                  <c:v>105641.8</c:v>
                </c:pt>
                <c:pt idx="32">
                  <c:v>126142.39999999999</c:v>
                </c:pt>
                <c:pt idx="33">
                  <c:v>106955.4</c:v>
                </c:pt>
                <c:pt idx="34">
                  <c:v>81730.600000000006</c:v>
                </c:pt>
                <c:pt idx="35">
                  <c:v>86132.7</c:v>
                </c:pt>
                <c:pt idx="36">
                  <c:v>109533.7</c:v>
                </c:pt>
                <c:pt idx="37">
                  <c:v>83085.100000000006</c:v>
                </c:pt>
                <c:pt idx="38">
                  <c:v>68499.899999999994</c:v>
                </c:pt>
                <c:pt idx="39">
                  <c:v>54698.7</c:v>
                </c:pt>
                <c:pt idx="40">
                  <c:v>83939.199999999997</c:v>
                </c:pt>
                <c:pt idx="41">
                  <c:v>74467.399999999994</c:v>
                </c:pt>
                <c:pt idx="42">
                  <c:v>126387.1</c:v>
                </c:pt>
              </c:numCache>
            </c:numRef>
          </c:val>
          <c:smooth val="0"/>
        </c:ser>
        <c:ser>
          <c:idx val="2"/>
          <c:order val="1"/>
          <c:tx>
            <c:v>Annual GW Consumptive Use</c:v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Pumping_GWCU!$J$23:$J$65</c:f>
              <c:numCache>
                <c:formatCode>_(* #,##0_);_(* \(#,##0\);_(* "-"??_);_(@_)</c:formatCode>
                <c:ptCount val="43"/>
                <c:pt idx="0">
                  <c:v>81337.8</c:v>
                </c:pt>
                <c:pt idx="1">
                  <c:v>75024.3</c:v>
                </c:pt>
                <c:pt idx="2">
                  <c:v>75117.100000000006</c:v>
                </c:pt>
                <c:pt idx="3">
                  <c:v>75757.3</c:v>
                </c:pt>
                <c:pt idx="4">
                  <c:v>101049.60000000001</c:v>
                </c:pt>
                <c:pt idx="5">
                  <c:v>84433.1</c:v>
                </c:pt>
                <c:pt idx="6">
                  <c:v>103717.5</c:v>
                </c:pt>
                <c:pt idx="7">
                  <c:v>105464</c:v>
                </c:pt>
                <c:pt idx="8">
                  <c:v>99694.7</c:v>
                </c:pt>
                <c:pt idx="9">
                  <c:v>71450</c:v>
                </c:pt>
                <c:pt idx="10">
                  <c:v>89823.6</c:v>
                </c:pt>
                <c:pt idx="11">
                  <c:v>83251.399999999994</c:v>
                </c:pt>
                <c:pt idx="12">
                  <c:v>66195.600000000006</c:v>
                </c:pt>
                <c:pt idx="13">
                  <c:v>75036.2</c:v>
                </c:pt>
                <c:pt idx="14">
                  <c:v>90487.8</c:v>
                </c:pt>
                <c:pt idx="15">
                  <c:v>79636.600000000006</c:v>
                </c:pt>
                <c:pt idx="16">
                  <c:v>83825.600000000006</c:v>
                </c:pt>
                <c:pt idx="17">
                  <c:v>77943.199999999997</c:v>
                </c:pt>
                <c:pt idx="18">
                  <c:v>93948.800000000003</c:v>
                </c:pt>
                <c:pt idx="19">
                  <c:v>82536.3</c:v>
                </c:pt>
                <c:pt idx="20">
                  <c:v>78037</c:v>
                </c:pt>
                <c:pt idx="21">
                  <c:v>89718.7</c:v>
                </c:pt>
                <c:pt idx="22">
                  <c:v>68796.600000000006</c:v>
                </c:pt>
                <c:pt idx="23">
                  <c:v>72607.100000000006</c:v>
                </c:pt>
                <c:pt idx="24">
                  <c:v>107751.4</c:v>
                </c:pt>
                <c:pt idx="25">
                  <c:v>76551.8</c:v>
                </c:pt>
                <c:pt idx="26">
                  <c:v>74739.600000000006</c:v>
                </c:pt>
                <c:pt idx="27">
                  <c:v>80115.199999999997</c:v>
                </c:pt>
                <c:pt idx="28">
                  <c:v>79161.5</c:v>
                </c:pt>
                <c:pt idx="29">
                  <c:v>74672.600000000006</c:v>
                </c:pt>
                <c:pt idx="30">
                  <c:v>123010.9</c:v>
                </c:pt>
                <c:pt idx="31">
                  <c:v>106077.7</c:v>
                </c:pt>
                <c:pt idx="32">
                  <c:v>125316.1</c:v>
                </c:pt>
                <c:pt idx="33">
                  <c:v>105838.8</c:v>
                </c:pt>
                <c:pt idx="34">
                  <c:v>80861.5</c:v>
                </c:pt>
                <c:pt idx="35">
                  <c:v>85330.6</c:v>
                </c:pt>
                <c:pt idx="36">
                  <c:v>108600.1</c:v>
                </c:pt>
                <c:pt idx="37">
                  <c:v>82734.5</c:v>
                </c:pt>
                <c:pt idx="38">
                  <c:v>68791.399999999994</c:v>
                </c:pt>
                <c:pt idx="39">
                  <c:v>54313.2</c:v>
                </c:pt>
                <c:pt idx="40">
                  <c:v>83239.3</c:v>
                </c:pt>
                <c:pt idx="41">
                  <c:v>74004.100000000006</c:v>
                </c:pt>
                <c:pt idx="42">
                  <c:v>123557.2</c:v>
                </c:pt>
              </c:numCache>
            </c:numRef>
          </c:val>
          <c:smooth val="0"/>
        </c:ser>
        <c:ser>
          <c:idx val="1"/>
          <c:order val="2"/>
          <c:tx>
            <c:v>Augmentation Requirements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AugmentationRequirement!$J$23:$J$65</c:f>
              <c:numCache>
                <c:formatCode>0</c:formatCode>
                <c:ptCount val="43"/>
                <c:pt idx="8">
                  <c:v>81504.51999999999</c:v>
                </c:pt>
                <c:pt idx="9">
                  <c:v>81504.51999999999</c:v>
                </c:pt>
                <c:pt idx="10">
                  <c:v>81504.51999999999</c:v>
                </c:pt>
                <c:pt idx="11">
                  <c:v>81504.51999999999</c:v>
                </c:pt>
                <c:pt idx="12">
                  <c:v>81504.51999999999</c:v>
                </c:pt>
                <c:pt idx="18">
                  <c:v>81182.34</c:v>
                </c:pt>
                <c:pt idx="19">
                  <c:v>81182.34</c:v>
                </c:pt>
                <c:pt idx="20">
                  <c:v>81182.34</c:v>
                </c:pt>
                <c:pt idx="21">
                  <c:v>81182.34</c:v>
                </c:pt>
                <c:pt idx="22">
                  <c:v>81182.34</c:v>
                </c:pt>
                <c:pt idx="28">
                  <c:v>101238.42</c:v>
                </c:pt>
                <c:pt idx="29">
                  <c:v>101238.42</c:v>
                </c:pt>
                <c:pt idx="30">
                  <c:v>101238.42</c:v>
                </c:pt>
                <c:pt idx="31">
                  <c:v>101238.42</c:v>
                </c:pt>
                <c:pt idx="32">
                  <c:v>101238.42</c:v>
                </c:pt>
                <c:pt idx="38">
                  <c:v>81598.459999999992</c:v>
                </c:pt>
                <c:pt idx="39">
                  <c:v>81598.459999999992</c:v>
                </c:pt>
                <c:pt idx="40">
                  <c:v>81598.459999999992</c:v>
                </c:pt>
                <c:pt idx="41">
                  <c:v>81598.459999999992</c:v>
                </c:pt>
                <c:pt idx="42">
                  <c:v>81598.459999999992</c:v>
                </c:pt>
              </c:numCache>
            </c:numRef>
          </c:val>
          <c:smooth val="0"/>
        </c:ser>
        <c:ser>
          <c:idx val="3"/>
          <c:order val="3"/>
          <c:tx>
            <c:v>extra decadal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AugmentationRequirement!$K$23:$K$65</c:f>
              <c:numCache>
                <c:formatCode>0</c:formatCode>
                <c:ptCount val="43"/>
                <c:pt idx="3">
                  <c:v>93288.3</c:v>
                </c:pt>
                <c:pt idx="4">
                  <c:v>93288.3</c:v>
                </c:pt>
                <c:pt idx="5">
                  <c:v>93288.3</c:v>
                </c:pt>
                <c:pt idx="6">
                  <c:v>93288.3</c:v>
                </c:pt>
                <c:pt idx="7">
                  <c:v>93288.3</c:v>
                </c:pt>
                <c:pt idx="13">
                  <c:v>80058.78</c:v>
                </c:pt>
                <c:pt idx="14">
                  <c:v>80058.78</c:v>
                </c:pt>
                <c:pt idx="15">
                  <c:v>80058.78</c:v>
                </c:pt>
                <c:pt idx="16">
                  <c:v>80058.78</c:v>
                </c:pt>
                <c:pt idx="17">
                  <c:v>80058.78</c:v>
                </c:pt>
                <c:pt idx="23">
                  <c:v>81210.600000000006</c:v>
                </c:pt>
                <c:pt idx="24">
                  <c:v>81210.600000000006</c:v>
                </c:pt>
                <c:pt idx="25">
                  <c:v>81210.600000000006</c:v>
                </c:pt>
                <c:pt idx="26">
                  <c:v>81210.600000000006</c:v>
                </c:pt>
                <c:pt idx="27">
                  <c:v>81210.600000000006</c:v>
                </c:pt>
                <c:pt idx="33">
                  <c:v>93487.5</c:v>
                </c:pt>
                <c:pt idx="34">
                  <c:v>93487.5</c:v>
                </c:pt>
                <c:pt idx="35">
                  <c:v>93487.5</c:v>
                </c:pt>
                <c:pt idx="36">
                  <c:v>93487.5</c:v>
                </c:pt>
                <c:pt idx="37">
                  <c:v>93487.5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48960"/>
        <c:axId val="537480000"/>
      </c:lineChart>
      <c:catAx>
        <c:axId val="5406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7480000"/>
        <c:crosses val="autoZero"/>
        <c:auto val="1"/>
        <c:lblAlgn val="ctr"/>
        <c:lblOffset val="100"/>
        <c:tickLblSkip val="5"/>
        <c:noMultiLvlLbl val="0"/>
      </c:catAx>
      <c:valAx>
        <c:axId val="53748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0648960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- Water Districts </a:t>
            </a:r>
            <a:r>
              <a:rPr lang="en-US" sz="1680" b="1" i="0" u="none" strike="noStrike" baseline="0">
                <a:effectLst/>
              </a:rPr>
              <a:t>2, </a:t>
            </a:r>
            <a:r>
              <a:rPr lang="en-US"/>
              <a:t>1 &amp; 64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2798354331147"/>
          <c:y val="0.11516860180613017"/>
          <c:w val="0.87494251448118354"/>
          <c:h val="0.70983576044114705"/>
        </c:manualLayout>
      </c:layout>
      <c:lineChart>
        <c:grouping val="standard"/>
        <c:varyColors val="0"/>
        <c:ser>
          <c:idx val="0"/>
          <c:order val="0"/>
          <c:tx>
            <c:v>Annual Augmentation Requirements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AugmentationRequirement!$A$23:$A$65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AugmentationRequirement!$E$23:$E$65</c:f>
              <c:numCache>
                <c:formatCode>_(* #,##0_);_(* \(#,##0\);_(* "-"??_);_(@_)</c:formatCode>
                <c:ptCount val="43"/>
                <c:pt idx="0">
                  <c:v>231915.8</c:v>
                </c:pt>
                <c:pt idx="1">
                  <c:v>219384.5</c:v>
                </c:pt>
                <c:pt idx="2">
                  <c:v>223991</c:v>
                </c:pt>
                <c:pt idx="3">
                  <c:v>204643.20000000001</c:v>
                </c:pt>
                <c:pt idx="4">
                  <c:v>263853.90000000002</c:v>
                </c:pt>
                <c:pt idx="5">
                  <c:v>210938.9</c:v>
                </c:pt>
                <c:pt idx="6">
                  <c:v>252962.5</c:v>
                </c:pt>
                <c:pt idx="7">
                  <c:v>303224</c:v>
                </c:pt>
                <c:pt idx="8">
                  <c:v>256537.4</c:v>
                </c:pt>
                <c:pt idx="9">
                  <c:v>193495.8</c:v>
                </c:pt>
                <c:pt idx="10">
                  <c:v>237282.9</c:v>
                </c:pt>
                <c:pt idx="11">
                  <c:v>244745</c:v>
                </c:pt>
                <c:pt idx="12">
                  <c:v>182863.30000000002</c:v>
                </c:pt>
                <c:pt idx="13">
                  <c:v>183332.90000000002</c:v>
                </c:pt>
                <c:pt idx="14">
                  <c:v>218200.6</c:v>
                </c:pt>
                <c:pt idx="15">
                  <c:v>212870.6</c:v>
                </c:pt>
                <c:pt idx="16">
                  <c:v>228245.5</c:v>
                </c:pt>
                <c:pt idx="17">
                  <c:v>212970.8</c:v>
                </c:pt>
                <c:pt idx="18">
                  <c:v>253390</c:v>
                </c:pt>
                <c:pt idx="19">
                  <c:v>209465.7</c:v>
                </c:pt>
                <c:pt idx="20">
                  <c:v>210835.3</c:v>
                </c:pt>
                <c:pt idx="21">
                  <c:v>224495.59999999998</c:v>
                </c:pt>
                <c:pt idx="22">
                  <c:v>204056.90000000002</c:v>
                </c:pt>
                <c:pt idx="23">
                  <c:v>195071.8</c:v>
                </c:pt>
                <c:pt idx="24">
                  <c:v>292518.3</c:v>
                </c:pt>
                <c:pt idx="25">
                  <c:v>182476</c:v>
                </c:pt>
                <c:pt idx="26">
                  <c:v>207249.90000000002</c:v>
                </c:pt>
                <c:pt idx="27">
                  <c:v>205334.90000000002</c:v>
                </c:pt>
                <c:pt idx="28">
                  <c:v>224470.1</c:v>
                </c:pt>
                <c:pt idx="29">
                  <c:v>212670.9</c:v>
                </c:pt>
                <c:pt idx="30">
                  <c:v>326127.59999999998</c:v>
                </c:pt>
                <c:pt idx="31">
                  <c:v>280457.40000000002</c:v>
                </c:pt>
                <c:pt idx="32">
                  <c:v>375187.6</c:v>
                </c:pt>
                <c:pt idx="33">
                  <c:v>263228.5</c:v>
                </c:pt>
                <c:pt idx="34">
                  <c:v>216336.6</c:v>
                </c:pt>
                <c:pt idx="35">
                  <c:v>165152.4</c:v>
                </c:pt>
                <c:pt idx="36">
                  <c:v>213986.3</c:v>
                </c:pt>
                <c:pt idx="37">
                  <c:v>151936.20000000001</c:v>
                </c:pt>
                <c:pt idx="38">
                  <c:v>128137.4</c:v>
                </c:pt>
                <c:pt idx="39">
                  <c:v>108378.5</c:v>
                </c:pt>
                <c:pt idx="40">
                  <c:v>156470.9</c:v>
                </c:pt>
                <c:pt idx="41">
                  <c:v>153837.20000000001</c:v>
                </c:pt>
                <c:pt idx="42">
                  <c:v>237527</c:v>
                </c:pt>
              </c:numCache>
            </c:numRef>
          </c:val>
          <c:smooth val="0"/>
        </c:ser>
        <c:ser>
          <c:idx val="2"/>
          <c:order val="1"/>
          <c:tx>
            <c:v>Annual GW Consumptive Use</c:v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Pumping_GWCU!$K$23:$K$65</c:f>
              <c:numCache>
                <c:formatCode>_(* #,##0_);_(* \(#,##0\);_(* "-"??_);_(@_)</c:formatCode>
                <c:ptCount val="43"/>
                <c:pt idx="0">
                  <c:v>305057.90000000002</c:v>
                </c:pt>
                <c:pt idx="1">
                  <c:v>294265.09999999998</c:v>
                </c:pt>
                <c:pt idx="2">
                  <c:v>294749.40000000002</c:v>
                </c:pt>
                <c:pt idx="3">
                  <c:v>273248</c:v>
                </c:pt>
                <c:pt idx="4">
                  <c:v>349352.1</c:v>
                </c:pt>
                <c:pt idx="5">
                  <c:v>291536.7</c:v>
                </c:pt>
                <c:pt idx="6">
                  <c:v>338998.5</c:v>
                </c:pt>
                <c:pt idx="7">
                  <c:v>401432.2</c:v>
                </c:pt>
                <c:pt idx="8">
                  <c:v>348325</c:v>
                </c:pt>
                <c:pt idx="9">
                  <c:v>269997.59999999998</c:v>
                </c:pt>
                <c:pt idx="10">
                  <c:v>330526.59999999998</c:v>
                </c:pt>
                <c:pt idx="11">
                  <c:v>335284.69999999995</c:v>
                </c:pt>
                <c:pt idx="12">
                  <c:v>260672.4</c:v>
                </c:pt>
                <c:pt idx="13">
                  <c:v>250056.59999999998</c:v>
                </c:pt>
                <c:pt idx="14">
                  <c:v>302525.59999999998</c:v>
                </c:pt>
                <c:pt idx="15">
                  <c:v>292704.40000000002</c:v>
                </c:pt>
                <c:pt idx="16">
                  <c:v>315566.19999999995</c:v>
                </c:pt>
                <c:pt idx="17">
                  <c:v>293203.20000000001</c:v>
                </c:pt>
                <c:pt idx="18">
                  <c:v>350080.6</c:v>
                </c:pt>
                <c:pt idx="19">
                  <c:v>291314.89999999997</c:v>
                </c:pt>
                <c:pt idx="20">
                  <c:v>296562.09999999998</c:v>
                </c:pt>
                <c:pt idx="21">
                  <c:v>307537.2</c:v>
                </c:pt>
                <c:pt idx="22">
                  <c:v>288467.8</c:v>
                </c:pt>
                <c:pt idx="23">
                  <c:v>271024.40000000002</c:v>
                </c:pt>
                <c:pt idx="24">
                  <c:v>401831.4</c:v>
                </c:pt>
                <c:pt idx="25">
                  <c:v>253651.90000000002</c:v>
                </c:pt>
                <c:pt idx="26">
                  <c:v>289468.80000000005</c:v>
                </c:pt>
                <c:pt idx="27">
                  <c:v>284909.90000000002</c:v>
                </c:pt>
                <c:pt idx="28">
                  <c:v>320879.40000000002</c:v>
                </c:pt>
                <c:pt idx="29">
                  <c:v>292888.09999999998</c:v>
                </c:pt>
                <c:pt idx="30">
                  <c:v>424817.19999999995</c:v>
                </c:pt>
                <c:pt idx="31">
                  <c:v>369599.5</c:v>
                </c:pt>
                <c:pt idx="32">
                  <c:v>486809.4</c:v>
                </c:pt>
                <c:pt idx="33">
                  <c:v>355723</c:v>
                </c:pt>
                <c:pt idx="34">
                  <c:v>295887.59999999998</c:v>
                </c:pt>
                <c:pt idx="35">
                  <c:v>248616.3</c:v>
                </c:pt>
                <c:pt idx="36">
                  <c:v>305027.19999999995</c:v>
                </c:pt>
                <c:pt idx="37">
                  <c:v>234765.4</c:v>
                </c:pt>
                <c:pt idx="38">
                  <c:v>204932.1</c:v>
                </c:pt>
                <c:pt idx="39">
                  <c:v>176741.7</c:v>
                </c:pt>
                <c:pt idx="40">
                  <c:v>237171</c:v>
                </c:pt>
                <c:pt idx="41">
                  <c:v>237218.90000000002</c:v>
                </c:pt>
                <c:pt idx="42">
                  <c:v>337891.2</c:v>
                </c:pt>
              </c:numCache>
            </c:numRef>
          </c:val>
          <c:smooth val="0"/>
        </c:ser>
        <c:ser>
          <c:idx val="1"/>
          <c:order val="2"/>
          <c:tx>
            <c:v>Augmentation Requirements - 5 Year Average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AugmentationRequirement!$L$23:$L$65</c:f>
              <c:numCache>
                <c:formatCode>0</c:formatCode>
                <c:ptCount val="43"/>
                <c:pt idx="8">
                  <c:v>222984.87999999998</c:v>
                </c:pt>
                <c:pt idx="9">
                  <c:v>222984.87999999998</c:v>
                </c:pt>
                <c:pt idx="10">
                  <c:v>222984.87999999998</c:v>
                </c:pt>
                <c:pt idx="11">
                  <c:v>222984.87999999998</c:v>
                </c:pt>
                <c:pt idx="12">
                  <c:v>222984.87999999998</c:v>
                </c:pt>
                <c:pt idx="18">
                  <c:v>220448.7</c:v>
                </c:pt>
                <c:pt idx="19">
                  <c:v>220448.7</c:v>
                </c:pt>
                <c:pt idx="20">
                  <c:v>220448.7</c:v>
                </c:pt>
                <c:pt idx="21">
                  <c:v>220448.7</c:v>
                </c:pt>
                <c:pt idx="22">
                  <c:v>220448.7</c:v>
                </c:pt>
                <c:pt idx="28">
                  <c:v>283782.72000000003</c:v>
                </c:pt>
                <c:pt idx="29">
                  <c:v>283782.72000000003</c:v>
                </c:pt>
                <c:pt idx="30">
                  <c:v>283782.72000000003</c:v>
                </c:pt>
                <c:pt idx="31">
                  <c:v>283782.72000000003</c:v>
                </c:pt>
                <c:pt idx="32">
                  <c:v>283782.72000000003</c:v>
                </c:pt>
                <c:pt idx="38">
                  <c:v>156870.20000000001</c:v>
                </c:pt>
                <c:pt idx="39">
                  <c:v>156870.20000000001</c:v>
                </c:pt>
                <c:pt idx="40">
                  <c:v>156870.20000000001</c:v>
                </c:pt>
                <c:pt idx="41">
                  <c:v>156870.20000000001</c:v>
                </c:pt>
                <c:pt idx="42">
                  <c:v>156870.20000000001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AugmentationRequirement!$M$23:$M$65</c:f>
              <c:numCache>
                <c:formatCode>0</c:formatCode>
                <c:ptCount val="43"/>
                <c:pt idx="3">
                  <c:v>247124.5</c:v>
                </c:pt>
                <c:pt idx="4">
                  <c:v>247124.5</c:v>
                </c:pt>
                <c:pt idx="5">
                  <c:v>247124.5</c:v>
                </c:pt>
                <c:pt idx="6">
                  <c:v>247124.5</c:v>
                </c:pt>
                <c:pt idx="7">
                  <c:v>247124.5</c:v>
                </c:pt>
                <c:pt idx="13">
                  <c:v>211124.08</c:v>
                </c:pt>
                <c:pt idx="14">
                  <c:v>211124.08</c:v>
                </c:pt>
                <c:pt idx="15">
                  <c:v>211124.08</c:v>
                </c:pt>
                <c:pt idx="16">
                  <c:v>211124.08</c:v>
                </c:pt>
                <c:pt idx="17">
                  <c:v>211124.08</c:v>
                </c:pt>
                <c:pt idx="23">
                  <c:v>216530.18</c:v>
                </c:pt>
                <c:pt idx="24">
                  <c:v>216530.18</c:v>
                </c:pt>
                <c:pt idx="25">
                  <c:v>216530.18</c:v>
                </c:pt>
                <c:pt idx="26">
                  <c:v>216530.18</c:v>
                </c:pt>
                <c:pt idx="27">
                  <c:v>216530.18</c:v>
                </c:pt>
                <c:pt idx="33">
                  <c:v>202128</c:v>
                </c:pt>
                <c:pt idx="34">
                  <c:v>202128</c:v>
                </c:pt>
                <c:pt idx="35">
                  <c:v>202128</c:v>
                </c:pt>
                <c:pt idx="36">
                  <c:v>202128</c:v>
                </c:pt>
                <c:pt idx="37">
                  <c:v>202128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49984"/>
        <c:axId val="537481728"/>
      </c:lineChart>
      <c:catAx>
        <c:axId val="5406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7481728"/>
        <c:crosses val="autoZero"/>
        <c:auto val="1"/>
        <c:lblAlgn val="ctr"/>
        <c:lblOffset val="100"/>
        <c:tickLblSkip val="5"/>
        <c:noMultiLvlLbl val="0"/>
      </c:catAx>
      <c:valAx>
        <c:axId val="537481728"/>
        <c:scaling>
          <c:orientation val="minMax"/>
          <c:max val="5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Acre-Feet</a:t>
                </a:r>
              </a:p>
            </c:rich>
          </c:tx>
          <c:layout>
            <c:manualLayout>
              <c:xMode val="edge"/>
              <c:yMode val="edge"/>
              <c:x val="1.3477907387862404E-2"/>
              <c:y val="0.365170481733633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40649984"/>
        <c:crosses val="autoZero"/>
        <c:crossBetween val="between"/>
      </c:val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594317</xdr:colOff>
      <xdr:row>7</xdr:row>
      <xdr:rowOff>19050</xdr:rowOff>
    </xdr:from>
    <xdr:to>
      <xdr:col>22</xdr:col>
      <xdr:colOff>142875</xdr:colOff>
      <xdr:row>29</xdr:row>
      <xdr:rowOff>9880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8617" y="781050"/>
          <a:ext cx="6254158" cy="4181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66</xdr:row>
      <xdr:rowOff>27383</xdr:rowOff>
    </xdr:from>
    <xdr:to>
      <xdr:col>9</xdr:col>
      <xdr:colOff>1143000</xdr:colOff>
      <xdr:row>91</xdr:row>
      <xdr:rowOff>59531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92920</xdr:colOff>
      <xdr:row>1</xdr:row>
      <xdr:rowOff>1</xdr:rowOff>
    </xdr:from>
    <xdr:to>
      <xdr:col>35</xdr:col>
      <xdr:colOff>214311</xdr:colOff>
      <xdr:row>26</xdr:row>
      <xdr:rowOff>177249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70201" y="202407"/>
          <a:ext cx="7408016" cy="495335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9</xdr:col>
      <xdr:colOff>1131093</xdr:colOff>
      <xdr:row>118</xdr:row>
      <xdr:rowOff>32148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9</xdr:col>
      <xdr:colOff>1131093</xdr:colOff>
      <xdr:row>145</xdr:row>
      <xdr:rowOff>32148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21</xdr:col>
      <xdr:colOff>130968</xdr:colOff>
      <xdr:row>91</xdr:row>
      <xdr:rowOff>32148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21</xdr:col>
      <xdr:colOff>130968</xdr:colOff>
      <xdr:row>118</xdr:row>
      <xdr:rowOff>32148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66</xdr:row>
      <xdr:rowOff>27383</xdr:rowOff>
    </xdr:from>
    <xdr:to>
      <xdr:col>7</xdr:col>
      <xdr:colOff>35718</xdr:colOff>
      <xdr:row>91</xdr:row>
      <xdr:rowOff>35719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6</xdr:col>
      <xdr:colOff>2845594</xdr:colOff>
      <xdr:row>118</xdr:row>
      <xdr:rowOff>8336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7</xdr:col>
      <xdr:colOff>0</xdr:colOff>
      <xdr:row>145</xdr:row>
      <xdr:rowOff>8336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66</xdr:row>
      <xdr:rowOff>0</xdr:rowOff>
    </xdr:from>
    <xdr:to>
      <xdr:col>21</xdr:col>
      <xdr:colOff>142875</xdr:colOff>
      <xdr:row>91</xdr:row>
      <xdr:rowOff>8336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11909</xdr:colOff>
      <xdr:row>66</xdr:row>
      <xdr:rowOff>27383</xdr:rowOff>
    </xdr:from>
    <xdr:to>
      <xdr:col>12</xdr:col>
      <xdr:colOff>130970</xdr:colOff>
      <xdr:row>91</xdr:row>
      <xdr:rowOff>35719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12</xdr:col>
      <xdr:colOff>119061</xdr:colOff>
      <xdr:row>118</xdr:row>
      <xdr:rowOff>8336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12</xdr:col>
      <xdr:colOff>119061</xdr:colOff>
      <xdr:row>145</xdr:row>
      <xdr:rowOff>8336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66</xdr:row>
      <xdr:rowOff>0</xdr:rowOff>
    </xdr:from>
    <xdr:to>
      <xdr:col>21</xdr:col>
      <xdr:colOff>23811</xdr:colOff>
      <xdr:row>91</xdr:row>
      <xdr:rowOff>8336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66</xdr:row>
      <xdr:rowOff>27383</xdr:rowOff>
    </xdr:from>
    <xdr:to>
      <xdr:col>7</xdr:col>
      <xdr:colOff>27214</xdr:colOff>
      <xdr:row>91</xdr:row>
      <xdr:rowOff>35719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7</xdr:col>
      <xdr:colOff>27214</xdr:colOff>
      <xdr:row>118</xdr:row>
      <xdr:rowOff>8336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7</xdr:col>
      <xdr:colOff>68035</xdr:colOff>
      <xdr:row>145</xdr:row>
      <xdr:rowOff>8336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11907</xdr:colOff>
      <xdr:row>66</xdr:row>
      <xdr:rowOff>0</xdr:rowOff>
    </xdr:from>
    <xdr:to>
      <xdr:col>17</xdr:col>
      <xdr:colOff>2149930</xdr:colOff>
      <xdr:row>91</xdr:row>
      <xdr:rowOff>8336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92</xdr:row>
      <xdr:rowOff>163117</xdr:rowOff>
    </xdr:from>
    <xdr:to>
      <xdr:col>17</xdr:col>
      <xdr:colOff>2149930</xdr:colOff>
      <xdr:row>117</xdr:row>
      <xdr:rowOff>171453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119</xdr:row>
      <xdr:rowOff>163117</xdr:rowOff>
    </xdr:from>
    <xdr:to>
      <xdr:col>17</xdr:col>
      <xdr:colOff>2190751</xdr:colOff>
      <xdr:row>144</xdr:row>
      <xdr:rowOff>171453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7</xdr:col>
      <xdr:colOff>68035</xdr:colOff>
      <xdr:row>171</xdr:row>
      <xdr:rowOff>8336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146</xdr:row>
      <xdr:rowOff>0</xdr:rowOff>
    </xdr:from>
    <xdr:to>
      <xdr:col>17</xdr:col>
      <xdr:colOff>2190751</xdr:colOff>
      <xdr:row>171</xdr:row>
      <xdr:rowOff>8336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B15" sqref="B15"/>
    </sheetView>
  </sheetViews>
  <sheetFormatPr defaultRowHeight="15" x14ac:dyDescent="0.25"/>
  <cols>
    <col min="2" max="3" width="7.85546875" customWidth="1"/>
    <col min="4" max="5" width="18.140625" customWidth="1"/>
  </cols>
  <sheetData>
    <row r="1" spans="1:13" ht="18.75" x14ac:dyDescent="0.3">
      <c r="A1" s="219" t="s">
        <v>143</v>
      </c>
    </row>
    <row r="2" spans="1:13" x14ac:dyDescent="0.25">
      <c r="C2" s="158" t="s">
        <v>144</v>
      </c>
      <c r="D2" s="158"/>
      <c r="E2" s="158"/>
      <c r="F2" s="158"/>
    </row>
    <row r="5" spans="1:13" x14ac:dyDescent="0.25">
      <c r="B5" s="1" t="s">
        <v>68</v>
      </c>
    </row>
    <row r="6" spans="1:13" x14ac:dyDescent="0.25">
      <c r="B6" s="1"/>
      <c r="C6" t="s">
        <v>69</v>
      </c>
    </row>
    <row r="7" spans="1:13" x14ac:dyDescent="0.25">
      <c r="C7" t="s">
        <v>21</v>
      </c>
      <c r="M7" s="4" t="s">
        <v>74</v>
      </c>
    </row>
    <row r="8" spans="1:13" x14ac:dyDescent="0.25">
      <c r="D8" s="6" t="s">
        <v>4</v>
      </c>
    </row>
    <row r="9" spans="1:13" x14ac:dyDescent="0.25">
      <c r="D9" s="6" t="s">
        <v>5</v>
      </c>
    </row>
    <row r="10" spans="1:13" x14ac:dyDescent="0.25">
      <c r="D10" s="6" t="s">
        <v>6</v>
      </c>
    </row>
    <row r="11" spans="1:13" x14ac:dyDescent="0.25">
      <c r="D11" s="6" t="s">
        <v>7</v>
      </c>
    </row>
    <row r="12" spans="1:13" x14ac:dyDescent="0.25">
      <c r="D12" s="6" t="s">
        <v>8</v>
      </c>
    </row>
    <row r="13" spans="1:13" x14ac:dyDescent="0.25">
      <c r="D13" s="6" t="s">
        <v>9</v>
      </c>
    </row>
    <row r="14" spans="1:13" x14ac:dyDescent="0.25">
      <c r="D14" s="6" t="s">
        <v>10</v>
      </c>
    </row>
    <row r="15" spans="1:13" x14ac:dyDescent="0.25">
      <c r="D15" s="6" t="s">
        <v>11</v>
      </c>
    </row>
    <row r="16" spans="1:13" x14ac:dyDescent="0.25">
      <c r="D16" s="6" t="s">
        <v>12</v>
      </c>
    </row>
    <row r="17" spans="2:4" x14ac:dyDescent="0.25">
      <c r="D17" s="6" t="s">
        <v>4</v>
      </c>
    </row>
    <row r="18" spans="2:4" x14ac:dyDescent="0.25">
      <c r="D18" s="6" t="s">
        <v>5</v>
      </c>
    </row>
    <row r="19" spans="2:4" x14ac:dyDescent="0.25">
      <c r="D19" s="6" t="s">
        <v>6</v>
      </c>
    </row>
    <row r="20" spans="2:4" x14ac:dyDescent="0.25">
      <c r="D20" s="6" t="s">
        <v>7</v>
      </c>
    </row>
    <row r="21" spans="2:4" x14ac:dyDescent="0.25">
      <c r="D21" s="6" t="s">
        <v>13</v>
      </c>
    </row>
    <row r="22" spans="2:4" x14ac:dyDescent="0.25">
      <c r="D22" s="6" t="s">
        <v>14</v>
      </c>
    </row>
    <row r="23" spans="2:4" x14ac:dyDescent="0.25">
      <c r="D23" s="6" t="s">
        <v>15</v>
      </c>
    </row>
    <row r="24" spans="2:4" x14ac:dyDescent="0.25">
      <c r="D24" s="6" t="s">
        <v>16</v>
      </c>
    </row>
    <row r="25" spans="2:4" x14ac:dyDescent="0.25">
      <c r="D25" s="6" t="s">
        <v>17</v>
      </c>
    </row>
    <row r="26" spans="2:4" x14ac:dyDescent="0.25">
      <c r="D26" s="6" t="s">
        <v>18</v>
      </c>
    </row>
    <row r="27" spans="2:4" x14ac:dyDescent="0.25">
      <c r="D27" s="6" t="s">
        <v>19</v>
      </c>
    </row>
    <row r="28" spans="2:4" x14ac:dyDescent="0.25">
      <c r="D28" s="6" t="s">
        <v>20</v>
      </c>
    </row>
    <row r="30" spans="2:4" x14ac:dyDescent="0.25">
      <c r="B30" s="4" t="s">
        <v>70</v>
      </c>
    </row>
    <row r="31" spans="2:4" x14ac:dyDescent="0.25">
      <c r="C31" s="7" t="s">
        <v>71</v>
      </c>
    </row>
    <row r="32" spans="2:4" x14ac:dyDescent="0.25">
      <c r="C32" s="7" t="s">
        <v>72</v>
      </c>
    </row>
    <row r="33" spans="2:4" x14ac:dyDescent="0.25">
      <c r="C33" s="7" t="s">
        <v>73</v>
      </c>
    </row>
    <row r="34" spans="2:4" x14ac:dyDescent="0.25">
      <c r="D34" t="s">
        <v>84</v>
      </c>
    </row>
    <row r="35" spans="2:4" x14ac:dyDescent="0.25">
      <c r="C35" t="s">
        <v>85</v>
      </c>
    </row>
    <row r="37" spans="2:4" x14ac:dyDescent="0.25">
      <c r="B37" t="s">
        <v>86</v>
      </c>
    </row>
    <row r="38" spans="2:4" x14ac:dyDescent="0.25">
      <c r="C38" t="s">
        <v>87</v>
      </c>
    </row>
    <row r="39" spans="2:4" x14ac:dyDescent="0.25">
      <c r="D39" s="6" t="s">
        <v>25</v>
      </c>
    </row>
    <row r="40" spans="2:4" x14ac:dyDescent="0.25">
      <c r="D40" s="6" t="s">
        <v>26</v>
      </c>
    </row>
    <row r="41" spans="2:4" x14ac:dyDescent="0.25">
      <c r="D41" s="6" t="s">
        <v>27</v>
      </c>
    </row>
    <row r="42" spans="2:4" x14ac:dyDescent="0.25">
      <c r="D42" s="6" t="s">
        <v>28</v>
      </c>
    </row>
    <row r="43" spans="2:4" x14ac:dyDescent="0.25">
      <c r="B43" s="2"/>
      <c r="D43" s="6" t="s">
        <v>29</v>
      </c>
    </row>
    <row r="44" spans="2:4" x14ac:dyDescent="0.25">
      <c r="D44" s="6" t="s">
        <v>30</v>
      </c>
    </row>
    <row r="45" spans="2:4" x14ac:dyDescent="0.25">
      <c r="D45" s="6" t="s">
        <v>28</v>
      </c>
    </row>
    <row r="46" spans="2:4" x14ac:dyDescent="0.25">
      <c r="D46" s="6" t="s">
        <v>31</v>
      </c>
    </row>
    <row r="47" spans="2:4" x14ac:dyDescent="0.25">
      <c r="D47" s="6" t="s">
        <v>32</v>
      </c>
    </row>
    <row r="48" spans="2:4" x14ac:dyDescent="0.25">
      <c r="D48" s="6" t="s">
        <v>33</v>
      </c>
    </row>
    <row r="49" spans="3:4" x14ac:dyDescent="0.25">
      <c r="D49" s="6" t="s">
        <v>34</v>
      </c>
    </row>
    <row r="50" spans="3:4" x14ac:dyDescent="0.25">
      <c r="D50" s="6" t="s">
        <v>35</v>
      </c>
    </row>
    <row r="51" spans="3:4" x14ac:dyDescent="0.25">
      <c r="D51" s="6" t="s">
        <v>36</v>
      </c>
    </row>
    <row r="52" spans="3:4" x14ac:dyDescent="0.25">
      <c r="D52" s="6" t="s">
        <v>37</v>
      </c>
    </row>
    <row r="53" spans="3:4" x14ac:dyDescent="0.25">
      <c r="D53" s="6" t="s">
        <v>28</v>
      </c>
    </row>
    <row r="54" spans="3:4" x14ac:dyDescent="0.25">
      <c r="D54" s="6" t="s">
        <v>38</v>
      </c>
    </row>
    <row r="55" spans="3:4" x14ac:dyDescent="0.25">
      <c r="D55" s="6" t="s">
        <v>39</v>
      </c>
    </row>
    <row r="56" spans="3:4" x14ac:dyDescent="0.25">
      <c r="D56" s="6"/>
    </row>
    <row r="57" spans="3:4" x14ac:dyDescent="0.25">
      <c r="C57" t="s">
        <v>88</v>
      </c>
    </row>
    <row r="58" spans="3:4" x14ac:dyDescent="0.25">
      <c r="D58" s="6" t="s">
        <v>89</v>
      </c>
    </row>
    <row r="59" spans="3:4" x14ac:dyDescent="0.25">
      <c r="D59" s="6" t="s">
        <v>90</v>
      </c>
    </row>
    <row r="60" spans="3:4" x14ac:dyDescent="0.25">
      <c r="D60" s="6" t="s">
        <v>91</v>
      </c>
    </row>
    <row r="61" spans="3:4" x14ac:dyDescent="0.25">
      <c r="D61" s="6" t="s">
        <v>28</v>
      </c>
    </row>
    <row r="62" spans="3:4" x14ac:dyDescent="0.25">
      <c r="D62" s="6" t="s">
        <v>29</v>
      </c>
    </row>
    <row r="63" spans="3:4" x14ac:dyDescent="0.25">
      <c r="D63" s="6" t="s">
        <v>92</v>
      </c>
    </row>
    <row r="64" spans="3:4" x14ac:dyDescent="0.25">
      <c r="D64" s="6" t="s">
        <v>28</v>
      </c>
    </row>
    <row r="65" spans="2:4" x14ac:dyDescent="0.25">
      <c r="D65" s="6" t="s">
        <v>31</v>
      </c>
    </row>
    <row r="66" spans="2:4" x14ac:dyDescent="0.25">
      <c r="D66" s="6" t="s">
        <v>93</v>
      </c>
    </row>
    <row r="67" spans="2:4" x14ac:dyDescent="0.25">
      <c r="D67" s="6" t="s">
        <v>94</v>
      </c>
    </row>
    <row r="68" spans="2:4" x14ac:dyDescent="0.25">
      <c r="D68" s="6" t="s">
        <v>35</v>
      </c>
    </row>
    <row r="69" spans="2:4" x14ac:dyDescent="0.25">
      <c r="D69" s="6" t="s">
        <v>28</v>
      </c>
    </row>
    <row r="70" spans="2:4" x14ac:dyDescent="0.25">
      <c r="D70" s="6" t="s">
        <v>95</v>
      </c>
    </row>
    <row r="71" spans="2:4" x14ac:dyDescent="0.25">
      <c r="D71" s="6" t="s">
        <v>28</v>
      </c>
    </row>
    <row r="72" spans="2:4" x14ac:dyDescent="0.25">
      <c r="D72" s="6" t="s">
        <v>38</v>
      </c>
    </row>
    <row r="74" spans="2:4" x14ac:dyDescent="0.25">
      <c r="C74" s="2" t="s">
        <v>108</v>
      </c>
      <c r="D74" s="2"/>
    </row>
    <row r="75" spans="2:4" x14ac:dyDescent="0.25">
      <c r="C75" s="2"/>
      <c r="D75" s="2" t="s">
        <v>109</v>
      </c>
    </row>
    <row r="76" spans="2:4" x14ac:dyDescent="0.25">
      <c r="D76" s="6"/>
    </row>
    <row r="77" spans="2:4" x14ac:dyDescent="0.25">
      <c r="B77" t="s">
        <v>96</v>
      </c>
    </row>
  </sheetData>
  <mergeCells count="1">
    <mergeCell ref="C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="70" zoomScaleNormal="70" workbookViewId="0">
      <selection activeCell="W42" sqref="W42"/>
    </sheetView>
  </sheetViews>
  <sheetFormatPr defaultRowHeight="15" x14ac:dyDescent="0.25"/>
  <cols>
    <col min="1" max="1" width="9.140625" style="3"/>
    <col min="2" max="2" width="34.28515625" bestFit="1" customWidth="1"/>
    <col min="3" max="4" width="34.5703125" bestFit="1" customWidth="1"/>
    <col min="5" max="5" width="40.140625" bestFit="1" customWidth="1"/>
    <col min="6" max="6" width="4.42578125" customWidth="1"/>
    <col min="8" max="8" width="34.5703125" bestFit="1" customWidth="1"/>
    <col min="9" max="10" width="35" bestFit="1" customWidth="1"/>
    <col min="11" max="11" width="40.5703125" bestFit="1" customWidth="1"/>
    <col min="12" max="12" width="27" customWidth="1"/>
    <col min="13" max="13" width="15.5703125" customWidth="1"/>
    <col min="14" max="14" width="18.85546875" customWidth="1"/>
    <col min="15" max="15" width="31.140625" customWidth="1"/>
    <col min="16" max="16" width="24" customWidth="1"/>
    <col min="17" max="17" width="18.85546875" customWidth="1"/>
    <col min="18" max="18" width="29.42578125" customWidth="1"/>
    <col min="19" max="19" width="18.85546875" customWidth="1"/>
  </cols>
  <sheetData>
    <row r="1" spans="1:19" s="5" customFormat="1" ht="16.5" thickBot="1" x14ac:dyDescent="0.3">
      <c r="A1" s="39"/>
      <c r="B1" s="159" t="s">
        <v>75</v>
      </c>
      <c r="C1" s="160"/>
      <c r="D1" s="160"/>
      <c r="E1" s="161"/>
      <c r="G1" s="54"/>
      <c r="H1" s="162" t="s">
        <v>76</v>
      </c>
      <c r="I1" s="163"/>
      <c r="J1" s="163"/>
      <c r="K1" s="164"/>
      <c r="L1" s="168" t="s">
        <v>123</v>
      </c>
      <c r="M1" s="169"/>
      <c r="N1" s="169"/>
      <c r="O1" s="169"/>
      <c r="P1" s="169"/>
      <c r="Q1" s="170"/>
      <c r="R1" s="54"/>
      <c r="S1" s="73"/>
    </row>
    <row r="2" spans="1:19" ht="15.75" thickBot="1" x14ac:dyDescent="0.3">
      <c r="A2" s="49" t="s">
        <v>0</v>
      </c>
      <c r="B2" s="45" t="s">
        <v>1</v>
      </c>
      <c r="C2" s="43" t="s">
        <v>2</v>
      </c>
      <c r="D2" s="43" t="s">
        <v>3</v>
      </c>
      <c r="E2" s="44" t="s">
        <v>119</v>
      </c>
      <c r="F2" s="4"/>
      <c r="G2" s="49" t="s">
        <v>0</v>
      </c>
      <c r="H2" s="60" t="s">
        <v>49</v>
      </c>
      <c r="I2" s="57" t="s">
        <v>50</v>
      </c>
      <c r="J2" s="57" t="s">
        <v>51</v>
      </c>
      <c r="K2" s="61" t="s">
        <v>120</v>
      </c>
      <c r="L2" s="167" t="s">
        <v>77</v>
      </c>
      <c r="M2" s="165"/>
      <c r="N2" s="165" t="s">
        <v>78</v>
      </c>
      <c r="O2" s="165"/>
      <c r="P2" s="165" t="s">
        <v>79</v>
      </c>
      <c r="Q2" s="165"/>
      <c r="R2" s="165" t="s">
        <v>121</v>
      </c>
      <c r="S2" s="166"/>
    </row>
    <row r="3" spans="1:19" x14ac:dyDescent="0.25">
      <c r="A3" s="50">
        <v>1950</v>
      </c>
      <c r="B3" s="46">
        <v>137373</v>
      </c>
      <c r="C3" s="40">
        <v>47681</v>
      </c>
      <c r="D3" s="40">
        <v>30858</v>
      </c>
      <c r="E3" s="41">
        <f>SUM(B3:D3)</f>
        <v>215912</v>
      </c>
      <c r="G3" s="59">
        <v>1950</v>
      </c>
      <c r="H3" s="46">
        <v>82423.8</v>
      </c>
      <c r="I3" s="40">
        <v>28608.6</v>
      </c>
      <c r="J3" s="40">
        <v>18514.8</v>
      </c>
      <c r="K3" s="62">
        <f>SUM(H3:J3)</f>
        <v>129547.2</v>
      </c>
      <c r="L3" s="55"/>
      <c r="M3" s="74"/>
      <c r="N3" s="74"/>
      <c r="O3" s="74"/>
      <c r="P3" s="74"/>
      <c r="Q3" s="74"/>
      <c r="R3" s="74"/>
      <c r="S3" s="75"/>
    </row>
    <row r="4" spans="1:19" x14ac:dyDescent="0.25">
      <c r="A4" s="51">
        <v>1951</v>
      </c>
      <c r="B4" s="47">
        <v>109915</v>
      </c>
      <c r="C4" s="15">
        <v>31393</v>
      </c>
      <c r="D4" s="15">
        <v>26782</v>
      </c>
      <c r="E4" s="34">
        <f t="shared" ref="E4:E65" si="0">SUM(B4:D4)</f>
        <v>168090</v>
      </c>
      <c r="G4" s="51">
        <v>1951</v>
      </c>
      <c r="H4" s="47">
        <v>65949</v>
      </c>
      <c r="I4" s="15">
        <v>18835.8</v>
      </c>
      <c r="J4" s="15">
        <v>16069.2</v>
      </c>
      <c r="K4" s="63">
        <f t="shared" ref="K4:K65" si="1">SUM(H4:J4)</f>
        <v>100854</v>
      </c>
      <c r="L4" s="33"/>
      <c r="M4" s="9"/>
      <c r="N4" s="9"/>
      <c r="O4" s="9"/>
      <c r="P4" s="9"/>
      <c r="Q4" s="9"/>
      <c r="R4" s="9"/>
      <c r="S4" s="66"/>
    </row>
    <row r="5" spans="1:19" x14ac:dyDescent="0.25">
      <c r="A5" s="51">
        <v>1952</v>
      </c>
      <c r="B5" s="47">
        <v>176075</v>
      </c>
      <c r="C5" s="15">
        <v>49004</v>
      </c>
      <c r="D5" s="15">
        <v>45073</v>
      </c>
      <c r="E5" s="34">
        <f t="shared" si="0"/>
        <v>270152</v>
      </c>
      <c r="G5" s="51">
        <v>1952</v>
      </c>
      <c r="H5" s="47">
        <v>105645</v>
      </c>
      <c r="I5" s="15">
        <v>29402.400000000001</v>
      </c>
      <c r="J5" s="15">
        <v>27043.8</v>
      </c>
      <c r="K5" s="63">
        <f t="shared" si="1"/>
        <v>162091.19999999998</v>
      </c>
      <c r="L5" s="33"/>
      <c r="M5" s="9"/>
      <c r="N5" s="9"/>
      <c r="O5" s="9"/>
      <c r="P5" s="9"/>
      <c r="Q5" s="9"/>
      <c r="R5" s="9"/>
      <c r="S5" s="66"/>
    </row>
    <row r="6" spans="1:19" ht="15" customHeight="1" x14ac:dyDescent="0.25">
      <c r="A6" s="51">
        <v>1953</v>
      </c>
      <c r="B6" s="47">
        <v>158420</v>
      </c>
      <c r="C6" s="15">
        <v>53691</v>
      </c>
      <c r="D6" s="15">
        <v>38934</v>
      </c>
      <c r="E6" s="34">
        <f t="shared" si="0"/>
        <v>251045</v>
      </c>
      <c r="G6" s="51">
        <v>1953</v>
      </c>
      <c r="H6" s="47">
        <v>95052</v>
      </c>
      <c r="I6" s="15">
        <v>32214.6</v>
      </c>
      <c r="J6" s="15">
        <v>23360.400000000001</v>
      </c>
      <c r="K6" s="63">
        <f t="shared" si="1"/>
        <v>150627</v>
      </c>
      <c r="L6" s="33"/>
      <c r="M6" s="9"/>
      <c r="N6" s="9"/>
      <c r="O6" s="9"/>
      <c r="P6" s="9"/>
      <c r="Q6" s="9"/>
      <c r="R6" s="9"/>
      <c r="S6" s="66"/>
    </row>
    <row r="7" spans="1:19" x14ac:dyDescent="0.25">
      <c r="A7" s="51">
        <v>1954</v>
      </c>
      <c r="B7" s="47">
        <v>245330</v>
      </c>
      <c r="C7" s="15">
        <v>132689</v>
      </c>
      <c r="D7" s="15">
        <v>79364</v>
      </c>
      <c r="E7" s="34">
        <f t="shared" si="0"/>
        <v>457383</v>
      </c>
      <c r="G7" s="51">
        <v>1954</v>
      </c>
      <c r="H7" s="47">
        <v>147198</v>
      </c>
      <c r="I7" s="15">
        <v>79613.399999999994</v>
      </c>
      <c r="J7" s="15">
        <v>47618.400000000001</v>
      </c>
      <c r="K7" s="63">
        <f t="shared" si="1"/>
        <v>274429.8</v>
      </c>
      <c r="L7" s="33"/>
      <c r="M7" s="9"/>
      <c r="N7" s="9"/>
      <c r="O7" s="9"/>
      <c r="P7" s="9"/>
      <c r="Q7" s="9"/>
      <c r="R7" s="9"/>
      <c r="S7" s="66"/>
    </row>
    <row r="8" spans="1:19" x14ac:dyDescent="0.25">
      <c r="A8" s="51">
        <v>1955</v>
      </c>
      <c r="B8" s="47">
        <v>241122</v>
      </c>
      <c r="C8" s="15">
        <v>94834</v>
      </c>
      <c r="D8" s="15">
        <v>74977</v>
      </c>
      <c r="E8" s="34">
        <f t="shared" si="0"/>
        <v>410933</v>
      </c>
      <c r="G8" s="51">
        <v>1955</v>
      </c>
      <c r="H8" s="47">
        <v>144673.20000000001</v>
      </c>
      <c r="I8" s="15">
        <v>56900.4</v>
      </c>
      <c r="J8" s="15">
        <v>44986.2</v>
      </c>
      <c r="K8" s="63">
        <f t="shared" si="1"/>
        <v>246559.8</v>
      </c>
      <c r="L8" s="33"/>
      <c r="M8" s="9"/>
      <c r="N8" s="9"/>
      <c r="O8" s="9"/>
      <c r="P8" s="9"/>
      <c r="Q8" s="9"/>
      <c r="R8" s="9"/>
      <c r="S8" s="66"/>
    </row>
    <row r="9" spans="1:19" x14ac:dyDescent="0.25">
      <c r="A9" s="51">
        <v>1956</v>
      </c>
      <c r="B9" s="47">
        <v>261242</v>
      </c>
      <c r="C9" s="15">
        <v>113181</v>
      </c>
      <c r="D9" s="15">
        <v>70073</v>
      </c>
      <c r="E9" s="34">
        <f t="shared" si="0"/>
        <v>444496</v>
      </c>
      <c r="G9" s="51">
        <v>1956</v>
      </c>
      <c r="H9" s="47">
        <v>156745.20000000001</v>
      </c>
      <c r="I9" s="15">
        <v>67908.600000000006</v>
      </c>
      <c r="J9" s="15">
        <v>42043.8</v>
      </c>
      <c r="K9" s="63">
        <f t="shared" si="1"/>
        <v>266697.60000000003</v>
      </c>
      <c r="L9" s="33"/>
      <c r="M9" s="9"/>
      <c r="N9" s="9"/>
      <c r="O9" s="9"/>
      <c r="P9" s="9"/>
      <c r="Q9" s="9"/>
      <c r="R9" s="9"/>
      <c r="S9" s="66"/>
    </row>
    <row r="10" spans="1:19" x14ac:dyDescent="0.25">
      <c r="A10" s="51">
        <v>1957</v>
      </c>
      <c r="B10" s="47">
        <v>161432</v>
      </c>
      <c r="C10" s="15">
        <v>53656</v>
      </c>
      <c r="D10" s="15">
        <v>61740</v>
      </c>
      <c r="E10" s="34">
        <f t="shared" si="0"/>
        <v>276828</v>
      </c>
      <c r="G10" s="51">
        <v>1957</v>
      </c>
      <c r="H10" s="47">
        <v>96859.199999999997</v>
      </c>
      <c r="I10" s="15">
        <v>32193.599999999999</v>
      </c>
      <c r="J10" s="15">
        <v>37044</v>
      </c>
      <c r="K10" s="63">
        <f t="shared" si="1"/>
        <v>166096.79999999999</v>
      </c>
      <c r="L10" s="33"/>
      <c r="M10" s="9"/>
      <c r="N10" s="9"/>
      <c r="O10" s="9"/>
      <c r="P10" s="9"/>
      <c r="Q10" s="9"/>
      <c r="R10" s="9"/>
      <c r="S10" s="66"/>
    </row>
    <row r="11" spans="1:19" x14ac:dyDescent="0.25">
      <c r="A11" s="51">
        <v>1958</v>
      </c>
      <c r="B11" s="47">
        <v>192291</v>
      </c>
      <c r="C11" s="15">
        <v>70054</v>
      </c>
      <c r="D11" s="15">
        <v>71040</v>
      </c>
      <c r="E11" s="34">
        <f t="shared" si="0"/>
        <v>333385</v>
      </c>
      <c r="G11" s="51">
        <v>1958</v>
      </c>
      <c r="H11" s="47">
        <v>115374.6</v>
      </c>
      <c r="I11" s="15">
        <v>42032.4</v>
      </c>
      <c r="J11" s="15">
        <v>42624</v>
      </c>
      <c r="K11" s="63">
        <f t="shared" si="1"/>
        <v>200031</v>
      </c>
      <c r="L11" s="33"/>
      <c r="M11" s="9"/>
      <c r="N11" s="9"/>
      <c r="O11" s="9"/>
      <c r="P11" s="9"/>
      <c r="Q11" s="9"/>
      <c r="R11" s="9"/>
      <c r="S11" s="66"/>
    </row>
    <row r="12" spans="1:19" x14ac:dyDescent="0.25">
      <c r="A12" s="51">
        <v>1959</v>
      </c>
      <c r="B12" s="47">
        <v>243505</v>
      </c>
      <c r="C12" s="15">
        <v>78533</v>
      </c>
      <c r="D12" s="15">
        <v>90561</v>
      </c>
      <c r="E12" s="34">
        <f t="shared" si="0"/>
        <v>412599</v>
      </c>
      <c r="G12" s="51">
        <v>1959</v>
      </c>
      <c r="H12" s="47">
        <v>146103</v>
      </c>
      <c r="I12" s="15">
        <v>47119.8</v>
      </c>
      <c r="J12" s="15">
        <v>54336.6</v>
      </c>
      <c r="K12" s="63">
        <f t="shared" si="1"/>
        <v>247559.4</v>
      </c>
      <c r="L12" s="33"/>
      <c r="M12" s="9"/>
      <c r="N12" s="9"/>
      <c r="O12" s="9"/>
      <c r="P12" s="9"/>
      <c r="Q12" s="9"/>
      <c r="R12" s="9"/>
      <c r="S12" s="66"/>
    </row>
    <row r="13" spans="1:19" x14ac:dyDescent="0.25">
      <c r="A13" s="51">
        <v>1960</v>
      </c>
      <c r="B13" s="47">
        <v>271427</v>
      </c>
      <c r="C13" s="15">
        <v>90396</v>
      </c>
      <c r="D13" s="15">
        <v>93321</v>
      </c>
      <c r="E13" s="34">
        <f t="shared" si="0"/>
        <v>455144</v>
      </c>
      <c r="G13" s="51">
        <v>1960</v>
      </c>
      <c r="H13" s="47">
        <v>162856.20000000001</v>
      </c>
      <c r="I13" s="15">
        <v>54237.599999999999</v>
      </c>
      <c r="J13" s="15">
        <v>55992.6</v>
      </c>
      <c r="K13" s="63">
        <f t="shared" si="1"/>
        <v>273086.40000000002</v>
      </c>
      <c r="L13" s="33"/>
      <c r="M13" s="9"/>
      <c r="N13" s="9"/>
      <c r="O13" s="9"/>
      <c r="P13" s="9"/>
      <c r="Q13" s="9"/>
      <c r="R13" s="9"/>
      <c r="S13" s="66"/>
    </row>
    <row r="14" spans="1:19" x14ac:dyDescent="0.25">
      <c r="A14" s="51">
        <v>1961</v>
      </c>
      <c r="B14" s="47">
        <v>178828</v>
      </c>
      <c r="C14" s="15">
        <v>43729</v>
      </c>
      <c r="D14" s="15">
        <v>76294</v>
      </c>
      <c r="E14" s="34">
        <f t="shared" si="0"/>
        <v>298851</v>
      </c>
      <c r="G14" s="51">
        <v>1961</v>
      </c>
      <c r="H14" s="47">
        <v>107296.8</v>
      </c>
      <c r="I14" s="15">
        <v>26237.4</v>
      </c>
      <c r="J14" s="15">
        <v>45776.4</v>
      </c>
      <c r="K14" s="63">
        <f t="shared" si="1"/>
        <v>179310.6</v>
      </c>
      <c r="L14" s="33"/>
      <c r="M14" s="9"/>
      <c r="N14" s="9"/>
      <c r="O14" s="9"/>
      <c r="P14" s="9"/>
      <c r="Q14" s="9"/>
      <c r="R14" s="9"/>
      <c r="S14" s="66"/>
    </row>
    <row r="15" spans="1:19" x14ac:dyDescent="0.25">
      <c r="A15" s="51">
        <v>1962</v>
      </c>
      <c r="B15" s="47">
        <v>210336</v>
      </c>
      <c r="C15" s="15">
        <v>70302</v>
      </c>
      <c r="D15" s="15">
        <v>70455</v>
      </c>
      <c r="E15" s="34">
        <f t="shared" si="0"/>
        <v>351093</v>
      </c>
      <c r="G15" s="51">
        <v>1962</v>
      </c>
      <c r="H15" s="47">
        <v>126201.60000000001</v>
      </c>
      <c r="I15" s="15">
        <v>42181.2</v>
      </c>
      <c r="J15" s="15">
        <v>42273</v>
      </c>
      <c r="K15" s="63">
        <f t="shared" si="1"/>
        <v>210655.8</v>
      </c>
      <c r="L15" s="33"/>
      <c r="M15" s="9"/>
      <c r="N15" s="9"/>
      <c r="O15" s="9"/>
      <c r="P15" s="9"/>
      <c r="Q15" s="9"/>
      <c r="R15" s="9"/>
      <c r="S15" s="66"/>
    </row>
    <row r="16" spans="1:19" x14ac:dyDescent="0.25">
      <c r="A16" s="51">
        <v>1963</v>
      </c>
      <c r="B16" s="47">
        <v>297247</v>
      </c>
      <c r="C16" s="15">
        <v>113800</v>
      </c>
      <c r="D16" s="15">
        <v>107148</v>
      </c>
      <c r="E16" s="34">
        <f t="shared" si="0"/>
        <v>518195</v>
      </c>
      <c r="G16" s="51">
        <v>1963</v>
      </c>
      <c r="H16" s="47">
        <v>178348.2</v>
      </c>
      <c r="I16" s="15">
        <v>68280</v>
      </c>
      <c r="J16" s="15">
        <v>64288.800000000003</v>
      </c>
      <c r="K16" s="63">
        <f t="shared" si="1"/>
        <v>310917</v>
      </c>
      <c r="L16" s="33"/>
      <c r="M16" s="9"/>
      <c r="N16" s="9"/>
      <c r="O16" s="9"/>
      <c r="P16" s="9"/>
      <c r="Q16" s="9"/>
      <c r="R16" s="9"/>
      <c r="S16" s="66"/>
    </row>
    <row r="17" spans="1:19" x14ac:dyDescent="0.25">
      <c r="A17" s="51">
        <v>1964</v>
      </c>
      <c r="B17" s="47">
        <v>319326</v>
      </c>
      <c r="C17" s="15">
        <v>111853</v>
      </c>
      <c r="D17" s="15">
        <v>132662</v>
      </c>
      <c r="E17" s="34">
        <f t="shared" si="0"/>
        <v>563841</v>
      </c>
      <c r="G17" s="51">
        <v>1964</v>
      </c>
      <c r="H17" s="47">
        <v>191595.6</v>
      </c>
      <c r="I17" s="15">
        <v>67111.8</v>
      </c>
      <c r="J17" s="15">
        <v>79597.2</v>
      </c>
      <c r="K17" s="63">
        <f t="shared" si="1"/>
        <v>338304.60000000003</v>
      </c>
      <c r="L17" s="33"/>
      <c r="M17" s="9"/>
      <c r="N17" s="9"/>
      <c r="O17" s="9"/>
      <c r="P17" s="9"/>
      <c r="Q17" s="9"/>
      <c r="R17" s="9"/>
      <c r="S17" s="66"/>
    </row>
    <row r="18" spans="1:19" x14ac:dyDescent="0.25">
      <c r="A18" s="51">
        <v>1965</v>
      </c>
      <c r="B18" s="47">
        <v>179452</v>
      </c>
      <c r="C18" s="15">
        <v>50461</v>
      </c>
      <c r="D18" s="15">
        <v>86205</v>
      </c>
      <c r="E18" s="34">
        <f t="shared" si="0"/>
        <v>316118</v>
      </c>
      <c r="G18" s="51">
        <v>1965</v>
      </c>
      <c r="H18" s="47">
        <v>107671.2</v>
      </c>
      <c r="I18" s="15">
        <v>30276.6</v>
      </c>
      <c r="J18" s="15">
        <v>51723</v>
      </c>
      <c r="K18" s="63">
        <f t="shared" si="1"/>
        <v>189670.8</v>
      </c>
      <c r="L18" s="33"/>
      <c r="M18" s="9"/>
      <c r="N18" s="9"/>
      <c r="O18" s="9"/>
      <c r="P18" s="9"/>
      <c r="Q18" s="9"/>
      <c r="R18" s="9"/>
      <c r="S18" s="66"/>
    </row>
    <row r="19" spans="1:19" x14ac:dyDescent="0.25">
      <c r="A19" s="51">
        <v>1966</v>
      </c>
      <c r="B19" s="47">
        <v>296476</v>
      </c>
      <c r="C19" s="15">
        <v>93681</v>
      </c>
      <c r="D19" s="15">
        <v>110702</v>
      </c>
      <c r="E19" s="34">
        <f t="shared" si="0"/>
        <v>500859</v>
      </c>
      <c r="G19" s="51">
        <v>1966</v>
      </c>
      <c r="H19" s="47">
        <v>177885.6</v>
      </c>
      <c r="I19" s="15">
        <v>56208.6</v>
      </c>
      <c r="J19" s="15">
        <v>66421.2</v>
      </c>
      <c r="K19" s="63">
        <f t="shared" si="1"/>
        <v>300515.40000000002</v>
      </c>
      <c r="L19" s="33"/>
      <c r="M19" s="9"/>
      <c r="N19" s="9"/>
      <c r="O19" s="9"/>
      <c r="P19" s="9"/>
      <c r="Q19" s="9"/>
      <c r="R19" s="9"/>
      <c r="S19" s="66"/>
    </row>
    <row r="20" spans="1:19" x14ac:dyDescent="0.25">
      <c r="A20" s="51">
        <v>1967</v>
      </c>
      <c r="B20" s="47">
        <v>195947</v>
      </c>
      <c r="C20" s="15">
        <v>59997</v>
      </c>
      <c r="D20" s="15">
        <v>101438</v>
      </c>
      <c r="E20" s="34">
        <f t="shared" si="0"/>
        <v>357382</v>
      </c>
      <c r="G20" s="51">
        <v>1967</v>
      </c>
      <c r="H20" s="47">
        <v>117568.2</v>
      </c>
      <c r="I20" s="15">
        <v>35998.199999999997</v>
      </c>
      <c r="J20" s="15">
        <v>60862.8</v>
      </c>
      <c r="K20" s="63">
        <f t="shared" si="1"/>
        <v>214429.2</v>
      </c>
      <c r="L20" s="33"/>
      <c r="M20" s="9"/>
      <c r="N20" s="9"/>
      <c r="O20" s="9"/>
      <c r="P20" s="9"/>
      <c r="Q20" s="9"/>
      <c r="R20" s="9"/>
      <c r="S20" s="66"/>
    </row>
    <row r="21" spans="1:19" x14ac:dyDescent="0.25">
      <c r="A21" s="51">
        <v>1968</v>
      </c>
      <c r="B21" s="47">
        <v>265739</v>
      </c>
      <c r="C21" s="15">
        <v>84981</v>
      </c>
      <c r="D21" s="15">
        <v>113277</v>
      </c>
      <c r="E21" s="34">
        <f t="shared" si="0"/>
        <v>463997</v>
      </c>
      <c r="G21" s="51">
        <v>1968</v>
      </c>
      <c r="H21" s="47">
        <v>159443.4</v>
      </c>
      <c r="I21" s="15">
        <v>50988.6</v>
      </c>
      <c r="J21" s="15">
        <v>67966.2</v>
      </c>
      <c r="K21" s="63">
        <f t="shared" si="1"/>
        <v>278398.2</v>
      </c>
      <c r="L21" s="33"/>
      <c r="M21" s="9"/>
      <c r="N21" s="9"/>
      <c r="O21" s="9"/>
      <c r="P21" s="9"/>
      <c r="Q21" s="9"/>
      <c r="R21" s="9"/>
      <c r="S21" s="66"/>
    </row>
    <row r="22" spans="1:19" x14ac:dyDescent="0.25">
      <c r="A22" s="51">
        <v>1969</v>
      </c>
      <c r="B22" s="47">
        <v>272505</v>
      </c>
      <c r="C22" s="15">
        <v>74395</v>
      </c>
      <c r="D22" s="15">
        <v>126610</v>
      </c>
      <c r="E22" s="34">
        <f t="shared" si="0"/>
        <v>473510</v>
      </c>
      <c r="G22" s="51">
        <v>1969</v>
      </c>
      <c r="H22" s="47">
        <v>163503</v>
      </c>
      <c r="I22" s="15">
        <v>44637</v>
      </c>
      <c r="J22" s="15">
        <v>75966</v>
      </c>
      <c r="K22" s="63">
        <f t="shared" si="1"/>
        <v>284106</v>
      </c>
      <c r="L22" s="33"/>
      <c r="M22" s="9"/>
      <c r="N22" s="9"/>
      <c r="O22" s="9"/>
      <c r="P22" s="9"/>
      <c r="Q22" s="9"/>
      <c r="R22" s="9"/>
      <c r="S22" s="66"/>
    </row>
    <row r="23" spans="1:19" x14ac:dyDescent="0.25">
      <c r="A23" s="51">
        <v>1970</v>
      </c>
      <c r="B23" s="47">
        <v>297576</v>
      </c>
      <c r="C23" s="15">
        <v>68993</v>
      </c>
      <c r="D23" s="15">
        <v>133739</v>
      </c>
      <c r="E23" s="34">
        <f t="shared" si="0"/>
        <v>500308</v>
      </c>
      <c r="G23" s="51">
        <v>1970</v>
      </c>
      <c r="H23" s="47">
        <v>181862.5</v>
      </c>
      <c r="I23" s="15">
        <v>41857.599999999999</v>
      </c>
      <c r="J23" s="15">
        <v>81337.8</v>
      </c>
      <c r="K23" s="63">
        <f t="shared" si="1"/>
        <v>305057.90000000002</v>
      </c>
      <c r="L23" s="33"/>
      <c r="M23" s="65"/>
      <c r="N23" s="65"/>
      <c r="O23" s="65"/>
      <c r="P23" s="65"/>
      <c r="Q23" s="65"/>
      <c r="R23" s="9"/>
      <c r="S23" s="67"/>
    </row>
    <row r="24" spans="1:19" x14ac:dyDescent="0.25">
      <c r="A24" s="51">
        <v>1971</v>
      </c>
      <c r="B24" s="47">
        <v>276295</v>
      </c>
      <c r="C24" s="15">
        <v>76955</v>
      </c>
      <c r="D24" s="15">
        <v>121960</v>
      </c>
      <c r="E24" s="34">
        <f t="shared" si="0"/>
        <v>475210</v>
      </c>
      <c r="G24" s="51">
        <v>1971</v>
      </c>
      <c r="H24" s="47">
        <v>172124.9</v>
      </c>
      <c r="I24" s="15">
        <v>47115.9</v>
      </c>
      <c r="J24" s="15">
        <v>75024.3</v>
      </c>
      <c r="K24" s="63">
        <f t="shared" si="1"/>
        <v>294265.09999999998</v>
      </c>
      <c r="L24" s="33"/>
      <c r="M24" s="65"/>
      <c r="N24" s="65"/>
      <c r="O24" s="65"/>
      <c r="P24" s="65"/>
      <c r="Q24" s="65"/>
      <c r="R24" s="65"/>
      <c r="S24" s="67"/>
    </row>
    <row r="25" spans="1:19" x14ac:dyDescent="0.25">
      <c r="A25" s="51">
        <v>1972</v>
      </c>
      <c r="B25" s="47">
        <v>259738</v>
      </c>
      <c r="C25" s="15">
        <v>88516</v>
      </c>
      <c r="D25" s="15">
        <v>120607</v>
      </c>
      <c r="E25" s="34">
        <f t="shared" si="0"/>
        <v>468861</v>
      </c>
      <c r="G25" s="51">
        <v>1972</v>
      </c>
      <c r="H25" s="47">
        <v>164951.20000000001</v>
      </c>
      <c r="I25" s="15">
        <v>54681.1</v>
      </c>
      <c r="J25" s="15">
        <v>75117.100000000006</v>
      </c>
      <c r="K25" s="63">
        <f t="shared" si="1"/>
        <v>294749.40000000002</v>
      </c>
      <c r="L25" s="33"/>
      <c r="M25" s="65"/>
      <c r="N25" s="65"/>
      <c r="O25" s="65"/>
      <c r="P25" s="65"/>
      <c r="Q25" s="65"/>
      <c r="R25" s="65"/>
      <c r="S25" s="67"/>
    </row>
    <row r="26" spans="1:19" x14ac:dyDescent="0.25">
      <c r="A26" s="51">
        <v>1973</v>
      </c>
      <c r="B26" s="47">
        <v>225560</v>
      </c>
      <c r="C26" s="15">
        <v>82165</v>
      </c>
      <c r="D26" s="15">
        <v>120286</v>
      </c>
      <c r="E26" s="34">
        <f t="shared" si="0"/>
        <v>428011</v>
      </c>
      <c r="G26" s="51">
        <v>1973</v>
      </c>
      <c r="H26" s="47">
        <v>146215.79999999999</v>
      </c>
      <c r="I26" s="15">
        <v>51274.9</v>
      </c>
      <c r="J26" s="15">
        <v>75757.3</v>
      </c>
      <c r="K26" s="63">
        <f t="shared" si="1"/>
        <v>273248</v>
      </c>
      <c r="L26" s="33"/>
      <c r="M26" s="65">
        <f>AVERAGE(H$26:H$30)</f>
        <v>182798.53999999998</v>
      </c>
      <c r="N26" s="9"/>
      <c r="O26" s="65">
        <f>AVERAGE(I$26:I$30)</f>
        <v>54030.660000000011</v>
      </c>
      <c r="P26" s="9"/>
      <c r="Q26" s="65">
        <f>AVERAGE(J$26:J$30)</f>
        <v>94084.3</v>
      </c>
      <c r="R26" s="9"/>
      <c r="S26" s="67">
        <f>AVERAGE(K$26:K$30)</f>
        <v>330913.5</v>
      </c>
    </row>
    <row r="27" spans="1:19" x14ac:dyDescent="0.25">
      <c r="A27" s="51">
        <v>1974</v>
      </c>
      <c r="B27" s="47">
        <v>285525</v>
      </c>
      <c r="C27" s="15">
        <v>95942</v>
      </c>
      <c r="D27" s="15">
        <v>158852</v>
      </c>
      <c r="E27" s="34">
        <f t="shared" si="0"/>
        <v>540319</v>
      </c>
      <c r="G27" s="51">
        <v>1974</v>
      </c>
      <c r="H27" s="47">
        <v>187942.8</v>
      </c>
      <c r="I27" s="15">
        <v>60359.7</v>
      </c>
      <c r="J27" s="15">
        <v>101049.60000000001</v>
      </c>
      <c r="K27" s="63">
        <f t="shared" si="1"/>
        <v>349352.1</v>
      </c>
      <c r="L27" s="33"/>
      <c r="M27" s="65">
        <f>AVERAGE(H$26:H$30)</f>
        <v>182798.53999999998</v>
      </c>
      <c r="N27" s="9"/>
      <c r="O27" s="65">
        <f>AVERAGE(I$26:I$30)</f>
        <v>54030.660000000011</v>
      </c>
      <c r="P27" s="65"/>
      <c r="Q27" s="65">
        <f>AVERAGE(J$26:J$30)</f>
        <v>94084.3</v>
      </c>
      <c r="R27" s="65"/>
      <c r="S27" s="67">
        <f>AVERAGE(K$26:K$30)</f>
        <v>330913.5</v>
      </c>
    </row>
    <row r="28" spans="1:19" x14ac:dyDescent="0.25">
      <c r="A28" s="51">
        <v>1975</v>
      </c>
      <c r="B28" s="47">
        <v>245755</v>
      </c>
      <c r="C28" s="15">
        <v>65127</v>
      </c>
      <c r="D28" s="15">
        <v>130412</v>
      </c>
      <c r="E28" s="34">
        <f t="shared" si="0"/>
        <v>441294</v>
      </c>
      <c r="G28" s="51">
        <v>1975</v>
      </c>
      <c r="H28" s="47">
        <v>165399</v>
      </c>
      <c r="I28" s="15">
        <v>41704.6</v>
      </c>
      <c r="J28" s="15">
        <v>84433.1</v>
      </c>
      <c r="K28" s="63">
        <f t="shared" si="1"/>
        <v>291536.7</v>
      </c>
      <c r="L28" s="33"/>
      <c r="M28" s="65">
        <f>AVERAGE(H$26:H$30)</f>
        <v>182798.53999999998</v>
      </c>
      <c r="N28" s="9"/>
      <c r="O28" s="65">
        <f>AVERAGE(I$26:I$30)</f>
        <v>54030.660000000011</v>
      </c>
      <c r="P28" s="65"/>
      <c r="Q28" s="65">
        <f>AVERAGE(J$26:J$30)</f>
        <v>94084.3</v>
      </c>
      <c r="R28" s="65"/>
      <c r="S28" s="67">
        <f>AVERAGE(K$26:K$30)</f>
        <v>330913.5</v>
      </c>
    </row>
    <row r="29" spans="1:19" x14ac:dyDescent="0.25">
      <c r="A29" s="51">
        <v>1976</v>
      </c>
      <c r="B29" s="47">
        <v>276726</v>
      </c>
      <c r="C29" s="15">
        <v>72544</v>
      </c>
      <c r="D29" s="15">
        <v>159493</v>
      </c>
      <c r="E29" s="34">
        <f t="shared" si="0"/>
        <v>508763</v>
      </c>
      <c r="G29" s="51">
        <v>1976</v>
      </c>
      <c r="H29" s="47">
        <v>188502.9</v>
      </c>
      <c r="I29" s="15">
        <v>46778.1</v>
      </c>
      <c r="J29" s="15">
        <v>103717.5</v>
      </c>
      <c r="K29" s="63">
        <f t="shared" si="1"/>
        <v>338998.5</v>
      </c>
      <c r="L29" s="33"/>
      <c r="M29" s="65">
        <f>AVERAGE(H$26:H$30)</f>
        <v>182798.53999999998</v>
      </c>
      <c r="N29" s="9"/>
      <c r="O29" s="65">
        <f>AVERAGE(I$26:I$30)</f>
        <v>54030.660000000011</v>
      </c>
      <c r="P29" s="65"/>
      <c r="Q29" s="65">
        <f>AVERAGE(J$26:J$30)</f>
        <v>94084.3</v>
      </c>
      <c r="R29" s="65"/>
      <c r="S29" s="67">
        <f>AVERAGE(K$26:K$30)</f>
        <v>330913.5</v>
      </c>
    </row>
    <row r="30" spans="1:19" x14ac:dyDescent="0.25">
      <c r="A30" s="51">
        <v>1977</v>
      </c>
      <c r="B30" s="47">
        <v>331729</v>
      </c>
      <c r="C30" s="15">
        <v>108807</v>
      </c>
      <c r="D30" s="15">
        <v>162478</v>
      </c>
      <c r="E30" s="34">
        <f t="shared" si="0"/>
        <v>603014</v>
      </c>
      <c r="G30" s="51">
        <v>1977</v>
      </c>
      <c r="H30" s="47">
        <v>225932.2</v>
      </c>
      <c r="I30" s="15">
        <v>70036</v>
      </c>
      <c r="J30" s="15">
        <v>105464</v>
      </c>
      <c r="K30" s="63">
        <f t="shared" si="1"/>
        <v>401432.2</v>
      </c>
      <c r="L30" s="33"/>
      <c r="M30" s="65">
        <f>AVERAGE(H$26:H$30)</f>
        <v>182798.53999999998</v>
      </c>
      <c r="N30" s="9"/>
      <c r="O30" s="65">
        <f>AVERAGE(I$26:I$30)</f>
        <v>54030.660000000011</v>
      </c>
      <c r="P30" s="65"/>
      <c r="Q30" s="65">
        <f>AVERAGE(J$26:J$30)</f>
        <v>94084.3</v>
      </c>
      <c r="R30" s="65"/>
      <c r="S30" s="67">
        <f>AVERAGE(K$26:K$30)</f>
        <v>330913.5</v>
      </c>
    </row>
    <row r="31" spans="1:19" x14ac:dyDescent="0.25">
      <c r="A31" s="51">
        <v>1978</v>
      </c>
      <c r="B31" s="47">
        <v>274250</v>
      </c>
      <c r="C31" s="15">
        <v>92280</v>
      </c>
      <c r="D31" s="15">
        <v>151852</v>
      </c>
      <c r="E31" s="34">
        <f t="shared" si="0"/>
        <v>518382</v>
      </c>
      <c r="G31" s="51">
        <v>1978</v>
      </c>
      <c r="H31" s="47">
        <v>188903.5</v>
      </c>
      <c r="I31" s="15">
        <v>59726.8</v>
      </c>
      <c r="J31" s="15">
        <v>99694.7</v>
      </c>
      <c r="K31" s="63">
        <f t="shared" si="1"/>
        <v>348325</v>
      </c>
      <c r="L31" s="68">
        <f>AVERAGE(H$31:H$35)</f>
        <v>173153.44</v>
      </c>
      <c r="M31" s="9"/>
      <c r="N31" s="65">
        <f>AVERAGE(I$31:I$35)</f>
        <v>53724.760000000009</v>
      </c>
      <c r="O31" s="9"/>
      <c r="P31" s="65">
        <f>AVERAGE(J$31:J$35)</f>
        <v>82083.060000000012</v>
      </c>
      <c r="Q31" s="9"/>
      <c r="R31" s="65">
        <f>AVERAGE(K$31:K$35)</f>
        <v>308961.25999999995</v>
      </c>
      <c r="S31" s="67"/>
    </row>
    <row r="32" spans="1:19" x14ac:dyDescent="0.25">
      <c r="A32" s="51">
        <v>1979</v>
      </c>
      <c r="B32" s="47">
        <v>222479</v>
      </c>
      <c r="C32" s="15">
        <v>67277</v>
      </c>
      <c r="D32" s="15">
        <v>107569</v>
      </c>
      <c r="E32" s="34">
        <f t="shared" si="0"/>
        <v>397325</v>
      </c>
      <c r="G32" s="51">
        <v>1979</v>
      </c>
      <c r="H32" s="47">
        <v>154477.20000000001</v>
      </c>
      <c r="I32" s="15">
        <v>44070.400000000001</v>
      </c>
      <c r="J32" s="15">
        <v>71450</v>
      </c>
      <c r="K32" s="63">
        <f t="shared" si="1"/>
        <v>269997.59999999998</v>
      </c>
      <c r="L32" s="68">
        <f>AVERAGE(H$31:H$35)</f>
        <v>173153.44</v>
      </c>
      <c r="M32" s="65"/>
      <c r="N32" s="65">
        <f>AVERAGE(I$31:I$35)</f>
        <v>53724.760000000009</v>
      </c>
      <c r="O32" s="65"/>
      <c r="P32" s="65">
        <f>AVERAGE(J$31:J$35)</f>
        <v>82083.060000000012</v>
      </c>
      <c r="Q32" s="65"/>
      <c r="R32" s="65">
        <f>AVERAGE(K$31:K$35)</f>
        <v>308961.25999999995</v>
      </c>
      <c r="S32" s="67"/>
    </row>
    <row r="33" spans="1:19" x14ac:dyDescent="0.25">
      <c r="A33" s="51">
        <v>1980</v>
      </c>
      <c r="B33" s="47">
        <v>263798</v>
      </c>
      <c r="C33" s="15">
        <v>85704</v>
      </c>
      <c r="D33" s="15">
        <v>135184</v>
      </c>
      <c r="E33" s="34">
        <f t="shared" si="0"/>
        <v>484686</v>
      </c>
      <c r="G33" s="51">
        <v>1980</v>
      </c>
      <c r="H33" s="47">
        <v>184582.8</v>
      </c>
      <c r="I33" s="15">
        <v>56120.2</v>
      </c>
      <c r="J33" s="15">
        <v>89823.6</v>
      </c>
      <c r="K33" s="63">
        <f t="shared" si="1"/>
        <v>330526.59999999998</v>
      </c>
      <c r="L33" s="68">
        <f>AVERAGE(H$31:H$35)</f>
        <v>173153.44</v>
      </c>
      <c r="M33" s="65"/>
      <c r="N33" s="65">
        <f>AVERAGE(I$31:I$35)</f>
        <v>53724.760000000009</v>
      </c>
      <c r="O33" s="65"/>
      <c r="P33" s="65">
        <f>AVERAGE(J$31:J$35)</f>
        <v>82083.060000000012</v>
      </c>
      <c r="Q33" s="9"/>
      <c r="R33" s="65">
        <f>AVERAGE(K$31:K$35)</f>
        <v>308961.25999999995</v>
      </c>
      <c r="S33" s="66"/>
    </row>
    <row r="34" spans="1:19" x14ac:dyDescent="0.25">
      <c r="A34" s="51">
        <v>1981</v>
      </c>
      <c r="B34" s="47">
        <v>266359</v>
      </c>
      <c r="C34" s="15">
        <v>100932</v>
      </c>
      <c r="D34" s="15">
        <v>124449</v>
      </c>
      <c r="E34" s="34">
        <f t="shared" si="0"/>
        <v>491740</v>
      </c>
      <c r="G34" s="51">
        <v>1981</v>
      </c>
      <c r="H34" s="47">
        <v>185904.4</v>
      </c>
      <c r="I34" s="15">
        <v>66128.899999999994</v>
      </c>
      <c r="J34" s="15">
        <v>83251.399999999994</v>
      </c>
      <c r="K34" s="63">
        <f t="shared" si="1"/>
        <v>335284.69999999995</v>
      </c>
      <c r="L34" s="68">
        <f>AVERAGE(H$31:H$35)</f>
        <v>173153.44</v>
      </c>
      <c r="M34" s="65"/>
      <c r="N34" s="65">
        <f>AVERAGE(I$31:I$35)</f>
        <v>53724.760000000009</v>
      </c>
      <c r="O34" s="65"/>
      <c r="P34" s="65">
        <f>AVERAGE(J$31:J$35)</f>
        <v>82083.060000000012</v>
      </c>
      <c r="Q34" s="9"/>
      <c r="R34" s="65">
        <f>AVERAGE(K$31:K$35)</f>
        <v>308961.25999999995</v>
      </c>
      <c r="S34" s="66"/>
    </row>
    <row r="35" spans="1:19" x14ac:dyDescent="0.25">
      <c r="A35" s="51">
        <v>1982</v>
      </c>
      <c r="B35" s="47">
        <v>215785</v>
      </c>
      <c r="C35" s="15">
        <v>63862</v>
      </c>
      <c r="D35" s="15">
        <v>97945</v>
      </c>
      <c r="E35" s="34">
        <f t="shared" si="0"/>
        <v>377592</v>
      </c>
      <c r="G35" s="51">
        <v>1982</v>
      </c>
      <c r="H35" s="47">
        <v>151899.29999999999</v>
      </c>
      <c r="I35" s="15">
        <v>42577.5</v>
      </c>
      <c r="J35" s="15">
        <v>66195.600000000006</v>
      </c>
      <c r="K35" s="63">
        <f t="shared" si="1"/>
        <v>260672.4</v>
      </c>
      <c r="L35" s="68">
        <f>AVERAGE(H$31:H$35)</f>
        <v>173153.44</v>
      </c>
      <c r="M35" s="65"/>
      <c r="N35" s="65">
        <f>AVERAGE(I$31:I$35)</f>
        <v>53724.760000000009</v>
      </c>
      <c r="O35" s="65"/>
      <c r="P35" s="65">
        <f>AVERAGE(J$31:J$35)</f>
        <v>82083.060000000012</v>
      </c>
      <c r="Q35" s="9"/>
      <c r="R35" s="65">
        <f>AVERAGE(K$31:K$35)</f>
        <v>308961.25999999995</v>
      </c>
      <c r="S35" s="66"/>
    </row>
    <row r="36" spans="1:19" x14ac:dyDescent="0.25">
      <c r="A36" s="51">
        <v>1983</v>
      </c>
      <c r="B36" s="47">
        <v>190973</v>
      </c>
      <c r="C36" s="15">
        <v>59444</v>
      </c>
      <c r="D36" s="15">
        <v>111708</v>
      </c>
      <c r="E36" s="34">
        <f t="shared" si="0"/>
        <v>362125</v>
      </c>
      <c r="G36" s="51">
        <v>1983</v>
      </c>
      <c r="H36" s="47">
        <v>135315.9</v>
      </c>
      <c r="I36" s="15">
        <v>39704.5</v>
      </c>
      <c r="J36" s="15">
        <v>75036.2</v>
      </c>
      <c r="K36" s="63">
        <f t="shared" si="1"/>
        <v>250056.59999999998</v>
      </c>
      <c r="L36" s="33"/>
      <c r="M36" s="65">
        <f>AVERAGE(H$36:H$40)</f>
        <v>162862.16</v>
      </c>
      <c r="N36" s="9"/>
      <c r="O36" s="65">
        <f>AVERAGE(I$36:I$40)</f>
        <v>46563.159999999996</v>
      </c>
      <c r="P36" s="9"/>
      <c r="Q36" s="65">
        <f>AVERAGE(J$36:J$40)</f>
        <v>81385.88</v>
      </c>
      <c r="R36" s="9"/>
      <c r="S36" s="67">
        <f>AVERAGE(K$36:K$40)</f>
        <v>290811.19999999995</v>
      </c>
    </row>
    <row r="37" spans="1:19" x14ac:dyDescent="0.25">
      <c r="A37" s="51">
        <v>1984</v>
      </c>
      <c r="B37" s="47">
        <v>235010</v>
      </c>
      <c r="C37" s="15">
        <v>67074</v>
      </c>
      <c r="D37" s="15">
        <v>133957</v>
      </c>
      <c r="E37" s="34">
        <f t="shared" si="0"/>
        <v>436041</v>
      </c>
      <c r="G37" s="51">
        <v>1984</v>
      </c>
      <c r="H37" s="47">
        <v>166993.5</v>
      </c>
      <c r="I37" s="15">
        <v>45044.3</v>
      </c>
      <c r="J37" s="15">
        <v>90487.8</v>
      </c>
      <c r="K37" s="63">
        <f t="shared" si="1"/>
        <v>302525.59999999998</v>
      </c>
      <c r="L37" s="33"/>
      <c r="M37" s="65">
        <f>AVERAGE(H$36:H$40)</f>
        <v>162862.16</v>
      </c>
      <c r="N37" s="9"/>
      <c r="O37" s="65">
        <f>AVERAGE(I$36:I$40)</f>
        <v>46563.159999999996</v>
      </c>
      <c r="P37" s="65"/>
      <c r="Q37" s="65">
        <f>AVERAGE(J$36:J$40)</f>
        <v>81385.88</v>
      </c>
      <c r="R37" s="65"/>
      <c r="S37" s="67">
        <f>AVERAGE(K$36:K$40)</f>
        <v>290811.19999999995</v>
      </c>
    </row>
    <row r="38" spans="1:19" x14ac:dyDescent="0.25">
      <c r="A38" s="51">
        <v>1985</v>
      </c>
      <c r="B38" s="47">
        <v>231301</v>
      </c>
      <c r="C38" s="15">
        <v>71120</v>
      </c>
      <c r="D38" s="15">
        <v>116652</v>
      </c>
      <c r="E38" s="34">
        <f t="shared" si="0"/>
        <v>419073</v>
      </c>
      <c r="G38" s="51">
        <v>1985</v>
      </c>
      <c r="H38" s="47">
        <v>165061.5</v>
      </c>
      <c r="I38" s="15">
        <v>48006.3</v>
      </c>
      <c r="J38" s="15">
        <v>79636.600000000006</v>
      </c>
      <c r="K38" s="63">
        <f t="shared" si="1"/>
        <v>292704.40000000002</v>
      </c>
      <c r="L38" s="33"/>
      <c r="M38" s="65">
        <f>AVERAGE(H$36:H$40)</f>
        <v>162862.16</v>
      </c>
      <c r="N38" s="9"/>
      <c r="O38" s="65">
        <f>AVERAGE(I$36:I$40)</f>
        <v>46563.159999999996</v>
      </c>
      <c r="P38" s="65"/>
      <c r="Q38" s="65">
        <f>AVERAGE(J$36:J$40)</f>
        <v>81385.88</v>
      </c>
      <c r="R38" s="65"/>
      <c r="S38" s="67">
        <f>AVERAGE(K$36:K$40)</f>
        <v>290811.19999999995</v>
      </c>
    </row>
    <row r="39" spans="1:19" x14ac:dyDescent="0.25">
      <c r="A39" s="51">
        <v>1986</v>
      </c>
      <c r="B39" s="47">
        <v>250767</v>
      </c>
      <c r="C39" s="15">
        <v>77341</v>
      </c>
      <c r="D39" s="15">
        <v>122531</v>
      </c>
      <c r="E39" s="34">
        <f t="shared" si="0"/>
        <v>450639</v>
      </c>
      <c r="G39" s="51">
        <v>1986</v>
      </c>
      <c r="H39" s="47">
        <v>179253.4</v>
      </c>
      <c r="I39" s="15">
        <v>52487.199999999997</v>
      </c>
      <c r="J39" s="15">
        <v>83825.600000000006</v>
      </c>
      <c r="K39" s="63">
        <f t="shared" si="1"/>
        <v>315566.19999999995</v>
      </c>
      <c r="L39" s="33"/>
      <c r="M39" s="65">
        <f>AVERAGE(H$36:H$40)</f>
        <v>162862.16</v>
      </c>
      <c r="N39" s="9"/>
      <c r="O39" s="65">
        <f>AVERAGE(I$36:I$40)</f>
        <v>46563.159999999996</v>
      </c>
      <c r="P39" s="65"/>
      <c r="Q39" s="65">
        <f>AVERAGE(J$36:J$40)</f>
        <v>81385.88</v>
      </c>
      <c r="R39" s="65"/>
      <c r="S39" s="67">
        <f>AVERAGE(K$36:K$40)</f>
        <v>290811.19999999995</v>
      </c>
    </row>
    <row r="40" spans="1:19" x14ac:dyDescent="0.25">
      <c r="A40" s="51">
        <v>1987</v>
      </c>
      <c r="B40" s="47">
        <v>234085</v>
      </c>
      <c r="C40" s="15">
        <v>69512</v>
      </c>
      <c r="D40" s="15">
        <v>113635</v>
      </c>
      <c r="E40" s="34">
        <f t="shared" si="0"/>
        <v>417232</v>
      </c>
      <c r="G40" s="51">
        <v>1987</v>
      </c>
      <c r="H40" s="47">
        <v>167686.5</v>
      </c>
      <c r="I40" s="15">
        <v>47573.5</v>
      </c>
      <c r="J40" s="15">
        <v>77943.199999999997</v>
      </c>
      <c r="K40" s="63">
        <f t="shared" si="1"/>
        <v>293203.20000000001</v>
      </c>
      <c r="L40" s="33"/>
      <c r="M40" s="65">
        <f>AVERAGE(H$36:H$40)</f>
        <v>162862.16</v>
      </c>
      <c r="N40" s="9"/>
      <c r="O40" s="65">
        <f>AVERAGE(I$36:I$40)</f>
        <v>46563.159999999996</v>
      </c>
      <c r="P40" s="65"/>
      <c r="Q40" s="65">
        <f>AVERAGE(J$36:J$40)</f>
        <v>81385.88</v>
      </c>
      <c r="R40" s="65"/>
      <c r="S40" s="67">
        <f>AVERAGE(K$36:K$40)</f>
        <v>290811.19999999995</v>
      </c>
    </row>
    <row r="41" spans="1:19" x14ac:dyDescent="0.25">
      <c r="A41" s="51">
        <v>1988</v>
      </c>
      <c r="B41" s="47">
        <v>282131</v>
      </c>
      <c r="C41" s="15">
        <v>79854</v>
      </c>
      <c r="D41" s="15">
        <v>137253</v>
      </c>
      <c r="E41" s="34">
        <f t="shared" si="0"/>
        <v>499238</v>
      </c>
      <c r="G41" s="51">
        <v>1988</v>
      </c>
      <c r="H41" s="47">
        <v>201638.1</v>
      </c>
      <c r="I41" s="15">
        <v>54493.7</v>
      </c>
      <c r="J41" s="15">
        <v>93948.800000000003</v>
      </c>
      <c r="K41" s="63">
        <f t="shared" si="1"/>
        <v>350080.6</v>
      </c>
      <c r="L41" s="68">
        <f>AVERAGE(H$41:H$45)</f>
        <v>173395.36000000002</v>
      </c>
      <c r="M41" s="9"/>
      <c r="N41" s="65">
        <f>AVERAGE(I$41:I$45)</f>
        <v>50789.68</v>
      </c>
      <c r="O41" s="9"/>
      <c r="P41" s="65">
        <f>AVERAGE(J$41:J$45)</f>
        <v>82607.48000000001</v>
      </c>
      <c r="Q41" s="9"/>
      <c r="R41" s="65">
        <f>AVERAGE(K$41:K$45)</f>
        <v>306792.52</v>
      </c>
      <c r="S41" s="66"/>
    </row>
    <row r="42" spans="1:19" x14ac:dyDescent="0.25">
      <c r="A42" s="51">
        <v>1989</v>
      </c>
      <c r="B42" s="47">
        <v>230054</v>
      </c>
      <c r="C42" s="15">
        <v>62830</v>
      </c>
      <c r="D42" s="15">
        <v>119845</v>
      </c>
      <c r="E42" s="34">
        <f t="shared" si="0"/>
        <v>412729</v>
      </c>
      <c r="G42" s="51">
        <v>1989</v>
      </c>
      <c r="H42" s="47">
        <v>165614.29999999999</v>
      </c>
      <c r="I42" s="15">
        <v>43164.3</v>
      </c>
      <c r="J42" s="15">
        <v>82536.3</v>
      </c>
      <c r="K42" s="63">
        <f t="shared" si="1"/>
        <v>291314.89999999997</v>
      </c>
      <c r="L42" s="68">
        <f>AVERAGE(H$41:H$45)</f>
        <v>173395.36000000002</v>
      </c>
      <c r="M42" s="65"/>
      <c r="N42" s="65">
        <f>AVERAGE(I$41:I$45)</f>
        <v>50789.68</v>
      </c>
      <c r="O42" s="65"/>
      <c r="P42" s="65">
        <f>AVERAGE(J$41:J$45)</f>
        <v>82607.48000000001</v>
      </c>
      <c r="Q42" s="9"/>
      <c r="R42" s="65">
        <f>AVERAGE(K$41:K$45)</f>
        <v>306792.52</v>
      </c>
      <c r="S42" s="66"/>
    </row>
    <row r="43" spans="1:19" x14ac:dyDescent="0.25">
      <c r="A43" s="51">
        <v>1990</v>
      </c>
      <c r="B43" s="47">
        <v>225227</v>
      </c>
      <c r="C43" s="15">
        <v>80600</v>
      </c>
      <c r="D43" s="15">
        <v>112131</v>
      </c>
      <c r="E43" s="34">
        <f t="shared" si="0"/>
        <v>417958</v>
      </c>
      <c r="G43" s="51">
        <v>1990</v>
      </c>
      <c r="H43" s="47">
        <v>163355.1</v>
      </c>
      <c r="I43" s="15">
        <v>55170</v>
      </c>
      <c r="J43" s="15">
        <v>78037</v>
      </c>
      <c r="K43" s="63">
        <f t="shared" si="1"/>
        <v>296562.09999999998</v>
      </c>
      <c r="L43" s="68">
        <f>AVERAGE(H$41:H$45)</f>
        <v>173395.36000000002</v>
      </c>
      <c r="M43" s="65"/>
      <c r="N43" s="65">
        <f>AVERAGE(I$41:I$45)</f>
        <v>50789.68</v>
      </c>
      <c r="O43" s="65"/>
      <c r="P43" s="65">
        <f>AVERAGE(J$41:J$45)</f>
        <v>82607.48000000001</v>
      </c>
      <c r="Q43" s="65"/>
      <c r="R43" s="65">
        <f>AVERAGE(K$41:K$45)</f>
        <v>306792.52</v>
      </c>
      <c r="S43" s="67"/>
    </row>
    <row r="44" spans="1:19" x14ac:dyDescent="0.25">
      <c r="A44" s="51">
        <v>1991</v>
      </c>
      <c r="B44" s="47">
        <v>233487</v>
      </c>
      <c r="C44" s="15">
        <v>69853</v>
      </c>
      <c r="D44" s="15">
        <v>129287</v>
      </c>
      <c r="E44" s="34">
        <f t="shared" si="0"/>
        <v>432627</v>
      </c>
      <c r="G44" s="51">
        <v>1991</v>
      </c>
      <c r="H44" s="47">
        <v>169725.5</v>
      </c>
      <c r="I44" s="15">
        <v>48093</v>
      </c>
      <c r="J44" s="15">
        <v>89718.7</v>
      </c>
      <c r="K44" s="63">
        <f t="shared" si="1"/>
        <v>307537.2</v>
      </c>
      <c r="L44" s="68">
        <f>AVERAGE(H$41:H$45)</f>
        <v>173395.36000000002</v>
      </c>
      <c r="M44" s="65"/>
      <c r="N44" s="65">
        <f>AVERAGE(I$41:I$45)</f>
        <v>50789.68</v>
      </c>
      <c r="O44" s="65"/>
      <c r="P44" s="65">
        <f>AVERAGE(J$41:J$45)</f>
        <v>82607.48000000001</v>
      </c>
      <c r="Q44" s="65"/>
      <c r="R44" s="65">
        <f>AVERAGE(K$41:K$45)</f>
        <v>306792.52</v>
      </c>
      <c r="S44" s="67"/>
    </row>
    <row r="45" spans="1:19" x14ac:dyDescent="0.25">
      <c r="A45" s="51">
        <v>1992</v>
      </c>
      <c r="B45" s="47">
        <v>228667</v>
      </c>
      <c r="C45" s="15">
        <v>77173</v>
      </c>
      <c r="D45" s="15">
        <v>98448</v>
      </c>
      <c r="E45" s="34">
        <f t="shared" si="0"/>
        <v>404288</v>
      </c>
      <c r="G45" s="51">
        <v>1992</v>
      </c>
      <c r="H45" s="47">
        <v>166643.79999999999</v>
      </c>
      <c r="I45" s="15">
        <v>53027.4</v>
      </c>
      <c r="J45" s="15">
        <v>68796.600000000006</v>
      </c>
      <c r="K45" s="63">
        <f t="shared" si="1"/>
        <v>288467.8</v>
      </c>
      <c r="L45" s="68">
        <f>AVERAGE(H$41:H$45)</f>
        <v>173395.36000000002</v>
      </c>
      <c r="M45" s="65"/>
      <c r="N45" s="65">
        <f>AVERAGE(I$41:I$45)</f>
        <v>50789.68</v>
      </c>
      <c r="O45" s="65"/>
      <c r="P45" s="65">
        <f>AVERAGE(J$41:J$45)</f>
        <v>82607.48000000001</v>
      </c>
      <c r="Q45" s="65"/>
      <c r="R45" s="65">
        <f>AVERAGE(K$41:K$45)</f>
        <v>306792.52</v>
      </c>
      <c r="S45" s="67"/>
    </row>
    <row r="46" spans="1:19" x14ac:dyDescent="0.25">
      <c r="A46" s="51">
        <v>1993</v>
      </c>
      <c r="B46" s="47">
        <v>209758</v>
      </c>
      <c r="C46" s="15">
        <v>64793</v>
      </c>
      <c r="D46" s="15">
        <v>103890</v>
      </c>
      <c r="E46" s="34">
        <f t="shared" si="0"/>
        <v>378441</v>
      </c>
      <c r="G46" s="51">
        <v>1993</v>
      </c>
      <c r="H46" s="47">
        <v>153729.4</v>
      </c>
      <c r="I46" s="15">
        <v>44687.9</v>
      </c>
      <c r="J46" s="15">
        <v>72607.100000000006</v>
      </c>
      <c r="K46" s="63">
        <f t="shared" si="1"/>
        <v>271024.40000000002</v>
      </c>
      <c r="L46" s="33"/>
      <c r="M46" s="65">
        <f>AVERAGE(H$46:H$50)</f>
        <v>168591.18</v>
      </c>
      <c r="N46" s="9"/>
      <c r="O46" s="65">
        <f>AVERAGE(I$46:I$50)</f>
        <v>49233.08</v>
      </c>
      <c r="P46" s="9"/>
      <c r="Q46" s="65">
        <f>AVERAGE(J$46:J$50)</f>
        <v>82353.02</v>
      </c>
      <c r="R46" s="9"/>
      <c r="S46" s="67">
        <f>AVERAGE(K$46:K$50)</f>
        <v>300177.27999999997</v>
      </c>
    </row>
    <row r="47" spans="1:19" x14ac:dyDescent="0.25">
      <c r="A47" s="51">
        <v>1994</v>
      </c>
      <c r="B47" s="47">
        <v>310292</v>
      </c>
      <c r="C47" s="15">
        <v>97858</v>
      </c>
      <c r="D47" s="15">
        <v>154984</v>
      </c>
      <c r="E47" s="34">
        <f t="shared" si="0"/>
        <v>563134</v>
      </c>
      <c r="G47" s="51">
        <v>1994</v>
      </c>
      <c r="H47" s="47">
        <v>226936.4</v>
      </c>
      <c r="I47" s="15">
        <v>67143.600000000006</v>
      </c>
      <c r="J47" s="15">
        <v>107751.4</v>
      </c>
      <c r="K47" s="63">
        <f t="shared" si="1"/>
        <v>401831.4</v>
      </c>
      <c r="L47" s="33"/>
      <c r="M47" s="65">
        <f>AVERAGE(H$46:H$50)</f>
        <v>168591.18</v>
      </c>
      <c r="N47" s="9"/>
      <c r="O47" s="65">
        <f>AVERAGE(I$46:I$50)</f>
        <v>49233.08</v>
      </c>
      <c r="P47" s="65"/>
      <c r="Q47" s="65">
        <f>AVERAGE(J$46:J$50)</f>
        <v>82353.02</v>
      </c>
      <c r="R47" s="65"/>
      <c r="S47" s="67">
        <f>AVERAGE(K$46:K$50)</f>
        <v>300177.27999999997</v>
      </c>
    </row>
    <row r="48" spans="1:19" x14ac:dyDescent="0.25">
      <c r="A48" s="51">
        <v>1995</v>
      </c>
      <c r="B48" s="47">
        <v>188295</v>
      </c>
      <c r="C48" s="15">
        <v>55078</v>
      </c>
      <c r="D48" s="15">
        <v>110334</v>
      </c>
      <c r="E48" s="34">
        <f t="shared" si="0"/>
        <v>353707</v>
      </c>
      <c r="G48" s="51">
        <v>1995</v>
      </c>
      <c r="H48" s="47">
        <v>138980.70000000001</v>
      </c>
      <c r="I48" s="15">
        <v>38119.4</v>
      </c>
      <c r="J48" s="15">
        <v>76551.8</v>
      </c>
      <c r="K48" s="63">
        <f t="shared" si="1"/>
        <v>253651.90000000002</v>
      </c>
      <c r="L48" s="33"/>
      <c r="M48" s="65">
        <f>AVERAGE(H$46:H$50)</f>
        <v>168591.18</v>
      </c>
      <c r="N48" s="9"/>
      <c r="O48" s="65">
        <f>AVERAGE(I$46:I$50)</f>
        <v>49233.08</v>
      </c>
      <c r="P48" s="65"/>
      <c r="Q48" s="65">
        <f>AVERAGE(J$46:J$50)</f>
        <v>82353.02</v>
      </c>
      <c r="R48" s="65"/>
      <c r="S48" s="67">
        <f>AVERAGE(K$46:K$50)</f>
        <v>300177.27999999997</v>
      </c>
    </row>
    <row r="49" spans="1:19" x14ac:dyDescent="0.25">
      <c r="A49" s="51">
        <v>1996</v>
      </c>
      <c r="B49" s="47">
        <v>220359</v>
      </c>
      <c r="C49" s="15">
        <v>74634</v>
      </c>
      <c r="D49" s="15">
        <v>106535</v>
      </c>
      <c r="E49" s="34">
        <f t="shared" si="0"/>
        <v>401528</v>
      </c>
      <c r="G49" s="51">
        <v>1996</v>
      </c>
      <c r="H49" s="47">
        <v>163060.70000000001</v>
      </c>
      <c r="I49" s="15">
        <v>51668.5</v>
      </c>
      <c r="J49" s="15">
        <v>74739.600000000006</v>
      </c>
      <c r="K49" s="63">
        <f t="shared" si="1"/>
        <v>289468.80000000005</v>
      </c>
      <c r="L49" s="33"/>
      <c r="M49" s="65">
        <f>AVERAGE(H$46:H$50)</f>
        <v>168591.18</v>
      </c>
      <c r="N49" s="9"/>
      <c r="O49" s="65">
        <f>AVERAGE(I$46:I$50)</f>
        <v>49233.08</v>
      </c>
      <c r="P49" s="65"/>
      <c r="Q49" s="65">
        <f>AVERAGE(J$46:J$50)</f>
        <v>82353.02</v>
      </c>
      <c r="R49" s="65"/>
      <c r="S49" s="67">
        <f>AVERAGE(K$46:K$50)</f>
        <v>300177.27999999997</v>
      </c>
    </row>
    <row r="50" spans="1:19" x14ac:dyDescent="0.25">
      <c r="A50" s="51">
        <v>1997</v>
      </c>
      <c r="B50" s="47">
        <v>216355</v>
      </c>
      <c r="C50" s="15">
        <v>64515</v>
      </c>
      <c r="D50" s="15">
        <v>114278</v>
      </c>
      <c r="E50" s="34">
        <f t="shared" si="0"/>
        <v>395148</v>
      </c>
      <c r="G50" s="51">
        <v>1997</v>
      </c>
      <c r="H50" s="47">
        <v>160248.70000000001</v>
      </c>
      <c r="I50" s="15">
        <v>44546</v>
      </c>
      <c r="J50" s="15">
        <v>80115.199999999997</v>
      </c>
      <c r="K50" s="63">
        <f t="shared" si="1"/>
        <v>284909.90000000002</v>
      </c>
      <c r="L50" s="33"/>
      <c r="M50" s="65">
        <f>AVERAGE(H$46:H$50)</f>
        <v>168591.18</v>
      </c>
      <c r="N50" s="9"/>
      <c r="O50" s="65">
        <f>AVERAGE(I$46:I$50)</f>
        <v>49233.08</v>
      </c>
      <c r="P50" s="65"/>
      <c r="Q50" s="65">
        <f>AVERAGE(J$46:J$50)</f>
        <v>82353.02</v>
      </c>
      <c r="R50" s="65"/>
      <c r="S50" s="67">
        <f>AVERAGE(K$46:K$50)</f>
        <v>300177.27999999997</v>
      </c>
    </row>
    <row r="51" spans="1:19" x14ac:dyDescent="0.25">
      <c r="A51" s="51">
        <v>1998</v>
      </c>
      <c r="B51" s="47">
        <v>250841</v>
      </c>
      <c r="C51" s="15">
        <v>79259</v>
      </c>
      <c r="D51" s="15">
        <v>112723</v>
      </c>
      <c r="E51" s="34">
        <f t="shared" si="0"/>
        <v>442823</v>
      </c>
      <c r="G51" s="51">
        <v>1998</v>
      </c>
      <c r="H51" s="47">
        <v>186840.7</v>
      </c>
      <c r="I51" s="15">
        <v>54877.2</v>
      </c>
      <c r="J51" s="15">
        <v>79161.5</v>
      </c>
      <c r="K51" s="63">
        <f t="shared" si="1"/>
        <v>320879.40000000002</v>
      </c>
      <c r="L51" s="68">
        <f>AVERAGE(H$51:H$55)</f>
        <v>215039.24</v>
      </c>
      <c r="M51" s="9"/>
      <c r="N51" s="65">
        <f>AVERAGE(I$51:I$55)</f>
        <v>62311.719999999994</v>
      </c>
      <c r="O51" s="9"/>
      <c r="P51" s="65">
        <f>AVERAGE(J$51:J$55)</f>
        <v>101647.76000000001</v>
      </c>
      <c r="Q51" s="9"/>
      <c r="R51" s="65">
        <f>AVERAGE(K$51:K$55)</f>
        <v>378998.72000000003</v>
      </c>
      <c r="S51" s="67"/>
    </row>
    <row r="52" spans="1:19" x14ac:dyDescent="0.25">
      <c r="A52" s="51">
        <v>1999</v>
      </c>
      <c r="B52" s="47">
        <v>226589</v>
      </c>
      <c r="C52" s="15">
        <v>71863</v>
      </c>
      <c r="D52" s="15">
        <v>106091</v>
      </c>
      <c r="E52" s="34">
        <f t="shared" si="0"/>
        <v>404543</v>
      </c>
      <c r="G52" s="51">
        <v>1999</v>
      </c>
      <c r="H52" s="47">
        <v>168353.8</v>
      </c>
      <c r="I52" s="15">
        <v>49861.7</v>
      </c>
      <c r="J52" s="15">
        <v>74672.600000000006</v>
      </c>
      <c r="K52" s="63">
        <f t="shared" si="1"/>
        <v>292888.09999999998</v>
      </c>
      <c r="L52" s="68">
        <f>AVERAGE(H$51:H$55)</f>
        <v>215039.24</v>
      </c>
      <c r="M52" s="65"/>
      <c r="N52" s="65">
        <f>AVERAGE(I$51:I$55)</f>
        <v>62311.719999999994</v>
      </c>
      <c r="O52" s="65"/>
      <c r="P52" s="65">
        <f>AVERAGE(J$51:J$55)</f>
        <v>101647.76000000001</v>
      </c>
      <c r="Q52" s="65"/>
      <c r="R52" s="65">
        <f>AVERAGE(K$51:K$55)</f>
        <v>378998.72000000003</v>
      </c>
      <c r="S52" s="67"/>
    </row>
    <row r="53" spans="1:19" x14ac:dyDescent="0.25">
      <c r="A53" s="51">
        <v>2000</v>
      </c>
      <c r="B53" s="47">
        <v>313971</v>
      </c>
      <c r="C53" s="15">
        <v>100974</v>
      </c>
      <c r="D53" s="15">
        <v>175724</v>
      </c>
      <c r="E53" s="34">
        <f t="shared" si="0"/>
        <v>590669</v>
      </c>
      <c r="G53" s="51">
        <v>2000</v>
      </c>
      <c r="H53" s="47">
        <v>231993.8</v>
      </c>
      <c r="I53" s="15">
        <v>69812.5</v>
      </c>
      <c r="J53" s="15">
        <v>123010.9</v>
      </c>
      <c r="K53" s="63">
        <f t="shared" si="1"/>
        <v>424817.19999999995</v>
      </c>
      <c r="L53" s="68">
        <f>AVERAGE(H$51:H$55)</f>
        <v>215039.24</v>
      </c>
      <c r="M53" s="65"/>
      <c r="N53" s="65">
        <f>AVERAGE(I$51:I$55)</f>
        <v>62311.719999999994</v>
      </c>
      <c r="O53" s="65"/>
      <c r="P53" s="65">
        <f>AVERAGE(J$51:J$55)</f>
        <v>101647.76000000001</v>
      </c>
      <c r="Q53" s="9"/>
      <c r="R53" s="65">
        <f>AVERAGE(K$51:K$55)</f>
        <v>378998.72000000003</v>
      </c>
      <c r="S53" s="66"/>
    </row>
    <row r="54" spans="1:19" x14ac:dyDescent="0.25">
      <c r="A54" s="51">
        <v>2001</v>
      </c>
      <c r="B54" s="47">
        <v>282741</v>
      </c>
      <c r="C54" s="15">
        <v>79207</v>
      </c>
      <c r="D54" s="15">
        <v>150712</v>
      </c>
      <c r="E54" s="34">
        <f t="shared" si="0"/>
        <v>512660</v>
      </c>
      <c r="G54" s="51">
        <v>2001</v>
      </c>
      <c r="H54" s="47">
        <v>208674.1</v>
      </c>
      <c r="I54" s="15">
        <v>54847.7</v>
      </c>
      <c r="J54" s="15">
        <v>106077.7</v>
      </c>
      <c r="K54" s="63">
        <f t="shared" si="1"/>
        <v>369599.5</v>
      </c>
      <c r="L54" s="68">
        <f>AVERAGE(H$51:H$55)</f>
        <v>215039.24</v>
      </c>
      <c r="M54" s="65"/>
      <c r="N54" s="65">
        <f>AVERAGE(I$51:I$55)</f>
        <v>62311.719999999994</v>
      </c>
      <c r="O54" s="65"/>
      <c r="P54" s="65">
        <f>AVERAGE(J$51:J$55)</f>
        <v>101647.76000000001</v>
      </c>
      <c r="Q54" s="9"/>
      <c r="R54" s="65">
        <f>AVERAGE(K$51:K$55)</f>
        <v>378998.72000000003</v>
      </c>
      <c r="S54" s="66"/>
    </row>
    <row r="55" spans="1:19" x14ac:dyDescent="0.25">
      <c r="A55" s="51">
        <v>2002</v>
      </c>
      <c r="B55" s="47">
        <v>380603</v>
      </c>
      <c r="C55" s="15">
        <v>119611</v>
      </c>
      <c r="D55" s="15">
        <v>178402</v>
      </c>
      <c r="E55" s="34">
        <f t="shared" si="0"/>
        <v>678616</v>
      </c>
      <c r="G55" s="51">
        <v>2002</v>
      </c>
      <c r="H55" s="47">
        <v>279333.8</v>
      </c>
      <c r="I55" s="15">
        <v>82159.5</v>
      </c>
      <c r="J55" s="15">
        <v>125316.1</v>
      </c>
      <c r="K55" s="63">
        <f t="shared" si="1"/>
        <v>486809.4</v>
      </c>
      <c r="L55" s="68">
        <f>AVERAGE(H$51:H$55)</f>
        <v>215039.24</v>
      </c>
      <c r="M55" s="65"/>
      <c r="N55" s="65">
        <f>AVERAGE(I$51:I$55)</f>
        <v>62311.719999999994</v>
      </c>
      <c r="O55" s="65"/>
      <c r="P55" s="65">
        <f>AVERAGE(J$51:J$55)</f>
        <v>101647.76000000001</v>
      </c>
      <c r="Q55" s="9"/>
      <c r="R55" s="65">
        <f>AVERAGE(K$51:K$55)</f>
        <v>378998.72000000003</v>
      </c>
      <c r="S55" s="66"/>
    </row>
    <row r="56" spans="1:19" x14ac:dyDescent="0.25">
      <c r="A56" s="51">
        <v>2003</v>
      </c>
      <c r="B56" s="47">
        <v>247948</v>
      </c>
      <c r="C56" s="15">
        <v>91714</v>
      </c>
      <c r="D56" s="15">
        <v>148580</v>
      </c>
      <c r="E56" s="34">
        <f t="shared" si="0"/>
        <v>488242</v>
      </c>
      <c r="G56" s="51">
        <v>2003</v>
      </c>
      <c r="H56" s="47">
        <v>185773.8</v>
      </c>
      <c r="I56" s="15">
        <v>64110.400000000001</v>
      </c>
      <c r="J56" s="15">
        <v>105838.8</v>
      </c>
      <c r="K56" s="63">
        <f t="shared" si="1"/>
        <v>355723</v>
      </c>
      <c r="L56" s="33"/>
      <c r="M56" s="65">
        <f>AVERAGE(H$56:H$60)</f>
        <v>156923.53999999998</v>
      </c>
      <c r="N56" s="9"/>
      <c r="O56" s="65">
        <f>AVERAGE(I$56:I$60)</f>
        <v>38407.26</v>
      </c>
      <c r="P56" s="9"/>
      <c r="Q56" s="65">
        <f>AVERAGE(J$56:J$60)</f>
        <v>92673.1</v>
      </c>
      <c r="R56" s="9"/>
      <c r="S56" s="67">
        <f>AVERAGE(K$56:K$60)</f>
        <v>288003.89999999997</v>
      </c>
    </row>
    <row r="57" spans="1:19" x14ac:dyDescent="0.25">
      <c r="A57" s="51">
        <v>2004</v>
      </c>
      <c r="B57" s="47">
        <v>214260</v>
      </c>
      <c r="C57" s="15">
        <v>75671</v>
      </c>
      <c r="D57" s="15">
        <v>111058</v>
      </c>
      <c r="E57" s="34">
        <f t="shared" si="0"/>
        <v>400989</v>
      </c>
      <c r="G57" s="51">
        <v>2004</v>
      </c>
      <c r="H57" s="47">
        <v>161312.9</v>
      </c>
      <c r="I57" s="15">
        <v>53713.2</v>
      </c>
      <c r="J57" s="15">
        <v>80861.5</v>
      </c>
      <c r="K57" s="63">
        <f t="shared" si="1"/>
        <v>295887.59999999998</v>
      </c>
      <c r="L57" s="33"/>
      <c r="M57" s="65">
        <f>AVERAGE(H$56:H$60)</f>
        <v>156923.53999999998</v>
      </c>
      <c r="N57" s="9"/>
      <c r="O57" s="65">
        <f>AVERAGE(I$56:I$60)</f>
        <v>38407.26</v>
      </c>
      <c r="P57" s="65"/>
      <c r="Q57" s="65">
        <f>AVERAGE(J$56:J$60)</f>
        <v>92673.1</v>
      </c>
      <c r="R57" s="65"/>
      <c r="S57" s="67">
        <f>AVERAGE(K$56:K$60)</f>
        <v>288003.89999999997</v>
      </c>
    </row>
    <row r="58" spans="1:19" x14ac:dyDescent="0.25">
      <c r="A58" s="51">
        <v>2005</v>
      </c>
      <c r="B58" s="47">
        <v>179040</v>
      </c>
      <c r="C58" s="15">
        <v>35469</v>
      </c>
      <c r="D58" s="15">
        <v>117559</v>
      </c>
      <c r="E58" s="34">
        <f t="shared" si="0"/>
        <v>332068</v>
      </c>
      <c r="G58" s="51">
        <v>2005</v>
      </c>
      <c r="H58" s="47">
        <v>136553.29999999999</v>
      </c>
      <c r="I58" s="15">
        <v>26732.400000000001</v>
      </c>
      <c r="J58" s="15">
        <v>85330.6</v>
      </c>
      <c r="K58" s="63">
        <f t="shared" si="1"/>
        <v>248616.3</v>
      </c>
      <c r="L58" s="33"/>
      <c r="M58" s="65">
        <f>AVERAGE(H$56:H$60)</f>
        <v>156923.53999999998</v>
      </c>
      <c r="N58" s="9"/>
      <c r="O58" s="65">
        <f>AVERAGE(I$56:I$60)</f>
        <v>38407.26</v>
      </c>
      <c r="P58" s="65"/>
      <c r="Q58" s="65">
        <f>AVERAGE(J$56:J$60)</f>
        <v>92673.1</v>
      </c>
      <c r="R58" s="65"/>
      <c r="S58" s="67">
        <f>AVERAGE(K$56:K$60)</f>
        <v>288003.89999999997</v>
      </c>
    </row>
    <row r="59" spans="1:19" x14ac:dyDescent="0.25">
      <c r="A59" s="51">
        <v>2006</v>
      </c>
      <c r="B59" s="47">
        <v>216341</v>
      </c>
      <c r="C59" s="15">
        <v>43523</v>
      </c>
      <c r="D59" s="15">
        <v>150073</v>
      </c>
      <c r="E59" s="34">
        <f t="shared" si="0"/>
        <v>409937</v>
      </c>
      <c r="G59" s="51">
        <v>2006</v>
      </c>
      <c r="H59" s="47">
        <v>163657.4</v>
      </c>
      <c r="I59" s="15">
        <v>32769.699999999997</v>
      </c>
      <c r="J59" s="15">
        <v>108600.1</v>
      </c>
      <c r="K59" s="63">
        <f t="shared" si="1"/>
        <v>305027.19999999995</v>
      </c>
      <c r="L59" s="33"/>
      <c r="M59" s="65">
        <f>AVERAGE(H$56:H$60)</f>
        <v>156923.53999999998</v>
      </c>
      <c r="N59" s="9"/>
      <c r="O59" s="65">
        <f>AVERAGE(I$56:I$60)</f>
        <v>38407.26</v>
      </c>
      <c r="P59" s="65"/>
      <c r="Q59" s="65">
        <f>AVERAGE(J$56:J$60)</f>
        <v>92673.1</v>
      </c>
      <c r="R59" s="65"/>
      <c r="S59" s="67">
        <f>AVERAGE(K$56:K$60)</f>
        <v>288003.89999999997</v>
      </c>
    </row>
    <row r="60" spans="1:19" x14ac:dyDescent="0.25">
      <c r="A60" s="51">
        <v>2007</v>
      </c>
      <c r="B60" s="47">
        <v>180739</v>
      </c>
      <c r="C60" s="15">
        <v>19495</v>
      </c>
      <c r="D60" s="15">
        <v>112984</v>
      </c>
      <c r="E60" s="34">
        <f t="shared" si="0"/>
        <v>313218</v>
      </c>
      <c r="G60" s="51">
        <v>2007</v>
      </c>
      <c r="H60" s="47">
        <v>137320.29999999999</v>
      </c>
      <c r="I60" s="15">
        <v>14710.6</v>
      </c>
      <c r="J60" s="15">
        <v>82734.5</v>
      </c>
      <c r="K60" s="63">
        <f t="shared" si="1"/>
        <v>234765.4</v>
      </c>
      <c r="L60" s="33"/>
      <c r="M60" s="65">
        <f>AVERAGE(H$56:H$60)</f>
        <v>156923.53999999998</v>
      </c>
      <c r="N60" s="9"/>
      <c r="O60" s="65">
        <f>AVERAGE(I$56:I$60)</f>
        <v>38407.26</v>
      </c>
      <c r="P60" s="65"/>
      <c r="Q60" s="65">
        <f>AVERAGE(J$56:J$60)</f>
        <v>92673.1</v>
      </c>
      <c r="R60" s="65"/>
      <c r="S60" s="67">
        <f>AVERAGE(K$56:K$60)</f>
        <v>288003.89999999997</v>
      </c>
    </row>
    <row r="61" spans="1:19" x14ac:dyDescent="0.25">
      <c r="A61" s="51">
        <v>2008</v>
      </c>
      <c r="B61" s="47">
        <v>156648</v>
      </c>
      <c r="C61" s="15">
        <v>21935</v>
      </c>
      <c r="D61" s="15">
        <v>93299</v>
      </c>
      <c r="E61" s="34">
        <f t="shared" si="0"/>
        <v>271882</v>
      </c>
      <c r="G61" s="51">
        <v>2008</v>
      </c>
      <c r="H61" s="47">
        <v>119524.8</v>
      </c>
      <c r="I61" s="15">
        <v>16615.900000000001</v>
      </c>
      <c r="J61" s="15">
        <v>68791.399999999994</v>
      </c>
      <c r="K61" s="63">
        <f t="shared" si="1"/>
        <v>204932.1</v>
      </c>
      <c r="L61" s="68">
        <f>AVERAGE(H$61:H$65)</f>
        <v>134871.77999999997</v>
      </c>
      <c r="M61" s="9"/>
      <c r="N61" s="65">
        <f>AVERAGE(I$61:I$65)</f>
        <v>23138.159999999996</v>
      </c>
      <c r="O61" s="9"/>
      <c r="P61" s="65">
        <f>AVERAGE(J$61:J$65)</f>
        <v>80781.040000000008</v>
      </c>
      <c r="Q61" s="9"/>
      <c r="R61" s="65">
        <f>AVERAGE(K$61:K$65)</f>
        <v>238790.98000000004</v>
      </c>
      <c r="S61" s="66"/>
    </row>
    <row r="62" spans="1:19" x14ac:dyDescent="0.25">
      <c r="A62" s="51">
        <v>2009</v>
      </c>
      <c r="B62" s="47">
        <v>141590</v>
      </c>
      <c r="C62" s="15">
        <v>19285</v>
      </c>
      <c r="D62" s="15">
        <v>73476</v>
      </c>
      <c r="E62" s="34">
        <f t="shared" si="0"/>
        <v>234351</v>
      </c>
      <c r="G62" s="51">
        <v>2009</v>
      </c>
      <c r="H62" s="47">
        <v>107958.5</v>
      </c>
      <c r="I62" s="15">
        <v>14470</v>
      </c>
      <c r="J62" s="15">
        <v>54313.2</v>
      </c>
      <c r="K62" s="63">
        <f t="shared" si="1"/>
        <v>176741.7</v>
      </c>
      <c r="L62" s="68">
        <f>AVERAGE(H$61:H$65)</f>
        <v>134871.77999999997</v>
      </c>
      <c r="M62" s="65"/>
      <c r="N62" s="65">
        <f>AVERAGE(I$61:I$65)</f>
        <v>23138.159999999996</v>
      </c>
      <c r="O62" s="65"/>
      <c r="P62" s="65">
        <f>AVERAGE(J$61:J$65)</f>
        <v>80781.040000000008</v>
      </c>
      <c r="Q62" s="9"/>
      <c r="R62" s="65">
        <f>AVERAGE(K$61:K$65)</f>
        <v>238790.98000000004</v>
      </c>
      <c r="S62" s="66"/>
    </row>
    <row r="63" spans="1:19" x14ac:dyDescent="0.25">
      <c r="A63" s="51">
        <v>2010</v>
      </c>
      <c r="B63" s="47">
        <v>174147</v>
      </c>
      <c r="C63" s="15">
        <v>28384</v>
      </c>
      <c r="D63" s="15">
        <v>113917</v>
      </c>
      <c r="E63" s="34">
        <f t="shared" si="0"/>
        <v>316448</v>
      </c>
      <c r="G63" s="51">
        <v>2010</v>
      </c>
      <c r="H63" s="47">
        <v>132441.4</v>
      </c>
      <c r="I63" s="15">
        <v>21490.3</v>
      </c>
      <c r="J63" s="15">
        <v>83239.3</v>
      </c>
      <c r="K63" s="63">
        <f t="shared" si="1"/>
        <v>237171</v>
      </c>
      <c r="L63" s="68">
        <f>AVERAGE(H$61:H$65)</f>
        <v>134871.77999999997</v>
      </c>
      <c r="M63" s="65"/>
      <c r="N63" s="65">
        <f>AVERAGE(I$61:I$65)</f>
        <v>23138.159999999996</v>
      </c>
      <c r="O63" s="65"/>
      <c r="P63" s="65">
        <f>AVERAGE(J$61:J$65)</f>
        <v>80781.040000000008</v>
      </c>
      <c r="Q63" s="9"/>
      <c r="R63" s="65">
        <f>AVERAGE(K$61:K$65)</f>
        <v>238790.98000000004</v>
      </c>
      <c r="S63" s="66"/>
    </row>
    <row r="64" spans="1:19" x14ac:dyDescent="0.25">
      <c r="A64" s="51">
        <v>2011</v>
      </c>
      <c r="B64" s="47">
        <v>174181</v>
      </c>
      <c r="C64" s="15">
        <v>42258</v>
      </c>
      <c r="D64" s="15">
        <v>101077</v>
      </c>
      <c r="E64" s="34">
        <f t="shared" si="0"/>
        <v>317516</v>
      </c>
      <c r="G64" s="51">
        <v>2011</v>
      </c>
      <c r="H64" s="47">
        <v>132695.1</v>
      </c>
      <c r="I64" s="15">
        <v>30519.7</v>
      </c>
      <c r="J64" s="15">
        <v>74004.100000000006</v>
      </c>
      <c r="K64" s="63">
        <f t="shared" si="1"/>
        <v>237218.90000000002</v>
      </c>
      <c r="L64" s="68">
        <f>AVERAGE(H$61:H$65)</f>
        <v>134871.77999999997</v>
      </c>
      <c r="M64" s="65"/>
      <c r="N64" s="65">
        <f>AVERAGE(I$61:I$65)</f>
        <v>23138.159999999996</v>
      </c>
      <c r="O64" s="65"/>
      <c r="P64" s="65">
        <f>AVERAGE(J$61:J$65)</f>
        <v>80781.040000000008</v>
      </c>
      <c r="Q64" s="9"/>
      <c r="R64" s="65">
        <f>AVERAGE(K$61:K$65)</f>
        <v>238790.98000000004</v>
      </c>
      <c r="S64" s="66"/>
    </row>
    <row r="65" spans="1:19" ht="15.75" thickBot="1" x14ac:dyDescent="0.3">
      <c r="A65" s="52">
        <v>2012</v>
      </c>
      <c r="B65" s="48">
        <v>240884</v>
      </c>
      <c r="C65" s="36">
        <v>44114</v>
      </c>
      <c r="D65" s="36">
        <v>171293</v>
      </c>
      <c r="E65" s="37">
        <f t="shared" si="0"/>
        <v>456291</v>
      </c>
      <c r="G65" s="52">
        <v>2012</v>
      </c>
      <c r="H65" s="48">
        <v>181739.1</v>
      </c>
      <c r="I65" s="36">
        <v>32594.9</v>
      </c>
      <c r="J65" s="36">
        <v>123557.2</v>
      </c>
      <c r="K65" s="64">
        <f t="shared" si="1"/>
        <v>337891.2</v>
      </c>
      <c r="L65" s="69">
        <f>AVERAGE(H$61:H$65)</f>
        <v>134871.77999999997</v>
      </c>
      <c r="M65" s="70"/>
      <c r="N65" s="70">
        <f>AVERAGE(I$61:I$65)</f>
        <v>23138.159999999996</v>
      </c>
      <c r="O65" s="70"/>
      <c r="P65" s="70">
        <f>AVERAGE(J$61:J$65)</f>
        <v>80781.040000000008</v>
      </c>
      <c r="Q65" s="71"/>
      <c r="R65" s="70">
        <f>AVERAGE(K$61:K$65)</f>
        <v>238790.98000000004</v>
      </c>
      <c r="S65" s="72"/>
    </row>
  </sheetData>
  <mergeCells count="7">
    <mergeCell ref="B1:E1"/>
    <mergeCell ref="H1:K1"/>
    <mergeCell ref="R2:S2"/>
    <mergeCell ref="L2:M2"/>
    <mergeCell ref="N2:O2"/>
    <mergeCell ref="P2:Q2"/>
    <mergeCell ref="L1:Q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70" zoomScaleNormal="70" workbookViewId="0">
      <selection activeCell="F27" sqref="F27"/>
    </sheetView>
  </sheetViews>
  <sheetFormatPr defaultRowHeight="15" x14ac:dyDescent="0.25"/>
  <cols>
    <col min="1" max="1" width="9.140625" style="3"/>
    <col min="2" max="2" width="37.140625" bestFit="1" customWidth="1"/>
    <col min="3" max="4" width="37.42578125" bestFit="1" customWidth="1"/>
    <col min="5" max="5" width="42.140625" bestFit="1" customWidth="1"/>
    <col min="6" max="6" width="52.85546875" bestFit="1" customWidth="1"/>
    <col min="7" max="7" width="43.140625" customWidth="1"/>
    <col min="8" max="8" width="53.140625" bestFit="1" customWidth="1"/>
    <col min="9" max="9" width="27.5703125" customWidth="1"/>
    <col min="10" max="10" width="54.42578125" bestFit="1" customWidth="1"/>
    <col min="11" max="11" width="27.5703125" customWidth="1"/>
    <col min="12" max="12" width="59.140625" bestFit="1" customWidth="1"/>
    <col min="13" max="13" width="27.5703125" customWidth="1"/>
  </cols>
  <sheetData>
    <row r="1" spans="1:13" s="5" customFormat="1" ht="16.5" thickBot="1" x14ac:dyDescent="0.3">
      <c r="A1" s="39"/>
      <c r="B1" s="171" t="s">
        <v>80</v>
      </c>
      <c r="C1" s="172"/>
      <c r="D1" s="173"/>
      <c r="E1" s="78"/>
      <c r="F1" s="174" t="s">
        <v>124</v>
      </c>
      <c r="G1" s="175"/>
      <c r="H1" s="175"/>
      <c r="I1" s="175"/>
      <c r="J1" s="175"/>
      <c r="K1" s="176"/>
      <c r="L1" s="53"/>
      <c r="M1" s="73"/>
    </row>
    <row r="2" spans="1:13" ht="15.75" thickBot="1" x14ac:dyDescent="0.3">
      <c r="A2" s="83" t="s">
        <v>0</v>
      </c>
      <c r="B2" s="82" t="s">
        <v>46</v>
      </c>
      <c r="C2" s="80" t="s">
        <v>47</v>
      </c>
      <c r="D2" s="80" t="s">
        <v>48</v>
      </c>
      <c r="E2" s="81" t="s">
        <v>114</v>
      </c>
      <c r="F2" s="88" t="s">
        <v>81</v>
      </c>
      <c r="G2" s="80"/>
      <c r="H2" s="80" t="s">
        <v>82</v>
      </c>
      <c r="I2" s="80"/>
      <c r="J2" s="80" t="s">
        <v>83</v>
      </c>
      <c r="K2" s="80"/>
      <c r="L2" s="80" t="s">
        <v>122</v>
      </c>
      <c r="M2" s="81"/>
    </row>
    <row r="3" spans="1:13" x14ac:dyDescent="0.25">
      <c r="A3" s="59">
        <v>1950</v>
      </c>
      <c r="B3" s="46">
        <v>54210.7</v>
      </c>
      <c r="C3" s="40">
        <v>26228</v>
      </c>
      <c r="D3" s="40">
        <v>18179.099999999999</v>
      </c>
      <c r="E3" s="41">
        <f>SUM(B3:D3)</f>
        <v>98617.799999999988</v>
      </c>
      <c r="F3" s="89"/>
      <c r="G3" s="90"/>
      <c r="H3" s="90"/>
      <c r="I3" s="90"/>
      <c r="J3" s="90"/>
      <c r="K3" s="90"/>
      <c r="L3" s="90"/>
      <c r="M3" s="91"/>
    </row>
    <row r="4" spans="1:13" x14ac:dyDescent="0.25">
      <c r="A4" s="51">
        <v>1951</v>
      </c>
      <c r="B4" s="47">
        <v>38272.800000000003</v>
      </c>
      <c r="C4" s="15">
        <v>16178.2</v>
      </c>
      <c r="D4" s="15">
        <v>15800.8</v>
      </c>
      <c r="E4" s="34">
        <f t="shared" ref="E4:E65" si="0">SUM(B4:D4)</f>
        <v>70251.8</v>
      </c>
      <c r="F4" s="33"/>
      <c r="G4" s="9"/>
      <c r="H4" s="9"/>
      <c r="I4" s="9"/>
      <c r="J4" s="9"/>
      <c r="K4" s="9"/>
      <c r="L4" s="9"/>
      <c r="M4" s="66"/>
    </row>
    <row r="5" spans="1:13" x14ac:dyDescent="0.25">
      <c r="A5" s="51">
        <v>1952</v>
      </c>
      <c r="B5" s="47">
        <v>67850.3</v>
      </c>
      <c r="C5" s="15">
        <v>26501</v>
      </c>
      <c r="D5" s="15">
        <v>26593.8</v>
      </c>
      <c r="E5" s="34">
        <f t="shared" si="0"/>
        <v>120945.1</v>
      </c>
      <c r="F5" s="33"/>
      <c r="G5" s="9"/>
      <c r="H5" s="9"/>
      <c r="I5" s="9"/>
      <c r="J5" s="9"/>
      <c r="K5" s="9"/>
      <c r="L5" s="9"/>
      <c r="M5" s="66"/>
    </row>
    <row r="6" spans="1:13" ht="15" customHeight="1" x14ac:dyDescent="0.25">
      <c r="A6" s="51">
        <v>1953</v>
      </c>
      <c r="B6" s="47">
        <v>62669.2</v>
      </c>
      <c r="C6" s="15">
        <v>27723.7</v>
      </c>
      <c r="D6" s="15">
        <v>22983.5</v>
      </c>
      <c r="E6" s="34">
        <f t="shared" si="0"/>
        <v>113376.4</v>
      </c>
      <c r="F6" s="33"/>
      <c r="G6" s="9"/>
      <c r="H6" s="76"/>
      <c r="I6" s="76"/>
      <c r="J6" s="76"/>
      <c r="K6" s="76"/>
      <c r="L6" s="76"/>
      <c r="M6" s="77"/>
    </row>
    <row r="7" spans="1:13" x14ac:dyDescent="0.25">
      <c r="A7" s="51">
        <v>1954</v>
      </c>
      <c r="B7" s="47">
        <v>109890.5</v>
      </c>
      <c r="C7" s="15">
        <v>69278.899999999994</v>
      </c>
      <c r="D7" s="15">
        <v>47179</v>
      </c>
      <c r="E7" s="34">
        <f t="shared" si="0"/>
        <v>226348.4</v>
      </c>
      <c r="F7" s="92"/>
      <c r="G7" s="76"/>
      <c r="H7" s="76"/>
      <c r="I7" s="76"/>
      <c r="J7" s="76"/>
      <c r="K7" s="76"/>
      <c r="L7" s="76"/>
      <c r="M7" s="77"/>
    </row>
    <row r="8" spans="1:13" x14ac:dyDescent="0.25">
      <c r="A8" s="51">
        <v>1955</v>
      </c>
      <c r="B8" s="47">
        <v>107678.39999999999</v>
      </c>
      <c r="C8" s="15">
        <v>48081.7</v>
      </c>
      <c r="D8" s="15">
        <v>44652.7</v>
      </c>
      <c r="E8" s="34">
        <f t="shared" si="0"/>
        <v>200412.79999999999</v>
      </c>
      <c r="F8" s="92"/>
      <c r="G8" s="76"/>
      <c r="H8" s="76"/>
      <c r="I8" s="76"/>
      <c r="J8" s="76"/>
      <c r="K8" s="76"/>
      <c r="L8" s="76"/>
      <c r="M8" s="77"/>
    </row>
    <row r="9" spans="1:13" x14ac:dyDescent="0.25">
      <c r="A9" s="51">
        <v>1956</v>
      </c>
      <c r="B9" s="47">
        <v>108586.2</v>
      </c>
      <c r="C9" s="15">
        <v>57868.7</v>
      </c>
      <c r="D9" s="15">
        <v>42401.3</v>
      </c>
      <c r="E9" s="34">
        <f t="shared" si="0"/>
        <v>208856.2</v>
      </c>
      <c r="F9" s="92"/>
      <c r="G9" s="76"/>
      <c r="H9" s="76"/>
      <c r="I9" s="76"/>
      <c r="J9" s="76"/>
      <c r="K9" s="76"/>
      <c r="L9" s="76"/>
      <c r="M9" s="77"/>
    </row>
    <row r="10" spans="1:13" x14ac:dyDescent="0.25">
      <c r="A10" s="51">
        <v>1957</v>
      </c>
      <c r="B10" s="47">
        <v>55093.599999999999</v>
      </c>
      <c r="C10" s="15">
        <v>28634.5</v>
      </c>
      <c r="D10" s="15">
        <v>36731</v>
      </c>
      <c r="E10" s="34">
        <f t="shared" si="0"/>
        <v>120459.1</v>
      </c>
      <c r="F10" s="92"/>
      <c r="G10" s="76"/>
      <c r="H10" s="76"/>
      <c r="I10" s="76"/>
      <c r="J10" s="76"/>
      <c r="K10" s="76"/>
      <c r="L10" s="76"/>
      <c r="M10" s="77"/>
    </row>
    <row r="11" spans="1:13" x14ac:dyDescent="0.25">
      <c r="A11" s="51">
        <v>1958</v>
      </c>
      <c r="B11" s="47">
        <v>67854.100000000006</v>
      </c>
      <c r="C11" s="15">
        <v>38709.9</v>
      </c>
      <c r="D11" s="15">
        <v>42286.8</v>
      </c>
      <c r="E11" s="34">
        <f t="shared" si="0"/>
        <v>148850.79999999999</v>
      </c>
      <c r="F11" s="92"/>
      <c r="G11" s="76"/>
      <c r="H11" s="76"/>
      <c r="I11" s="76"/>
      <c r="J11" s="76"/>
      <c r="K11" s="76"/>
      <c r="L11" s="76"/>
      <c r="M11" s="77"/>
    </row>
    <row r="12" spans="1:13" x14ac:dyDescent="0.25">
      <c r="A12" s="51">
        <v>1959</v>
      </c>
      <c r="B12" s="47">
        <v>90941</v>
      </c>
      <c r="C12" s="15">
        <v>43022.9</v>
      </c>
      <c r="D12" s="15">
        <v>53961.5</v>
      </c>
      <c r="E12" s="34">
        <f t="shared" si="0"/>
        <v>187925.4</v>
      </c>
      <c r="F12" s="92"/>
      <c r="G12" s="76"/>
      <c r="H12" s="76"/>
      <c r="I12" s="76"/>
      <c r="J12" s="76"/>
      <c r="K12" s="76"/>
      <c r="L12" s="76"/>
      <c r="M12" s="77"/>
    </row>
    <row r="13" spans="1:13" x14ac:dyDescent="0.25">
      <c r="A13" s="51">
        <v>1960</v>
      </c>
      <c r="B13" s="47">
        <v>102657.5</v>
      </c>
      <c r="C13" s="15">
        <v>50660</v>
      </c>
      <c r="D13" s="15">
        <v>55555.199999999997</v>
      </c>
      <c r="E13" s="34">
        <f t="shared" si="0"/>
        <v>208872.7</v>
      </c>
      <c r="F13" s="92"/>
      <c r="G13" s="76"/>
      <c r="H13" s="76"/>
      <c r="I13" s="76"/>
      <c r="J13" s="76"/>
      <c r="K13" s="76"/>
      <c r="L13" s="76"/>
      <c r="M13" s="77"/>
    </row>
    <row r="14" spans="1:13" x14ac:dyDescent="0.25">
      <c r="A14" s="51">
        <v>1961</v>
      </c>
      <c r="B14" s="47">
        <v>59366.3</v>
      </c>
      <c r="C14" s="15">
        <v>25667</v>
      </c>
      <c r="D14" s="15">
        <v>45386.2</v>
      </c>
      <c r="E14" s="34">
        <f t="shared" si="0"/>
        <v>130419.5</v>
      </c>
      <c r="F14" s="92"/>
      <c r="G14" s="76"/>
      <c r="H14" s="76"/>
      <c r="I14" s="76"/>
      <c r="J14" s="76"/>
      <c r="K14" s="76"/>
      <c r="L14" s="76"/>
      <c r="M14" s="77"/>
    </row>
    <row r="15" spans="1:13" x14ac:dyDescent="0.25">
      <c r="A15" s="51">
        <v>1962</v>
      </c>
      <c r="B15" s="47">
        <v>69759.100000000006</v>
      </c>
      <c r="C15" s="15">
        <v>40888.1</v>
      </c>
      <c r="D15" s="15">
        <v>41757.199999999997</v>
      </c>
      <c r="E15" s="34">
        <f t="shared" si="0"/>
        <v>152404.40000000002</v>
      </c>
      <c r="F15" s="33"/>
      <c r="G15" s="9"/>
      <c r="H15" s="9"/>
      <c r="I15" s="9"/>
      <c r="J15" s="9"/>
      <c r="K15" s="9"/>
      <c r="L15" s="9"/>
      <c r="M15" s="66"/>
    </row>
    <row r="16" spans="1:13" x14ac:dyDescent="0.25">
      <c r="A16" s="51">
        <v>1963</v>
      </c>
      <c r="B16" s="47">
        <v>115151.4</v>
      </c>
      <c r="C16" s="15">
        <v>63289.1</v>
      </c>
      <c r="D16" s="15">
        <v>63931.6</v>
      </c>
      <c r="E16" s="34">
        <f t="shared" si="0"/>
        <v>242372.1</v>
      </c>
      <c r="F16" s="33"/>
      <c r="G16" s="9"/>
      <c r="H16" s="9"/>
      <c r="I16" s="9"/>
      <c r="J16" s="9"/>
      <c r="K16" s="9"/>
      <c r="L16" s="9"/>
      <c r="M16" s="66"/>
    </row>
    <row r="17" spans="1:13" x14ac:dyDescent="0.25">
      <c r="A17" s="51">
        <v>1964</v>
      </c>
      <c r="B17" s="47">
        <v>130409.2</v>
      </c>
      <c r="C17" s="15">
        <v>61674.8</v>
      </c>
      <c r="D17" s="15">
        <v>79070.2</v>
      </c>
      <c r="E17" s="34">
        <f t="shared" si="0"/>
        <v>271154.2</v>
      </c>
      <c r="F17" s="33"/>
      <c r="G17" s="9"/>
      <c r="H17" s="9"/>
      <c r="I17" s="9"/>
      <c r="J17" s="9"/>
      <c r="K17" s="9"/>
      <c r="L17" s="9"/>
      <c r="M17" s="66"/>
    </row>
    <row r="18" spans="1:13" x14ac:dyDescent="0.25">
      <c r="A18" s="51">
        <v>1965</v>
      </c>
      <c r="B18" s="47">
        <v>64609.599999999999</v>
      </c>
      <c r="C18" s="15">
        <v>26576.2</v>
      </c>
      <c r="D18" s="15">
        <v>51008.800000000003</v>
      </c>
      <c r="E18" s="34">
        <f t="shared" si="0"/>
        <v>142194.6</v>
      </c>
      <c r="F18" s="33"/>
      <c r="G18" s="9"/>
      <c r="H18" s="9"/>
      <c r="I18" s="9"/>
      <c r="J18" s="9"/>
      <c r="K18" s="9"/>
      <c r="L18" s="9"/>
      <c r="M18" s="66"/>
    </row>
    <row r="19" spans="1:13" x14ac:dyDescent="0.25">
      <c r="A19" s="51">
        <v>1966</v>
      </c>
      <c r="B19" s="47">
        <v>118338.3</v>
      </c>
      <c r="C19" s="15">
        <v>52905.1</v>
      </c>
      <c r="D19" s="15">
        <v>65195.9</v>
      </c>
      <c r="E19" s="34">
        <f t="shared" si="0"/>
        <v>236439.3</v>
      </c>
      <c r="F19" s="33"/>
      <c r="G19" s="9"/>
      <c r="H19" s="9"/>
      <c r="I19" s="9"/>
      <c r="J19" s="9"/>
      <c r="K19" s="9"/>
      <c r="L19" s="9"/>
      <c r="M19" s="66"/>
    </row>
    <row r="20" spans="1:13" x14ac:dyDescent="0.25">
      <c r="A20" s="51">
        <v>1967</v>
      </c>
      <c r="B20" s="47">
        <v>71629.5</v>
      </c>
      <c r="C20" s="15">
        <v>33380.9</v>
      </c>
      <c r="D20" s="15">
        <v>59251.9</v>
      </c>
      <c r="E20" s="34">
        <f t="shared" si="0"/>
        <v>164262.29999999999</v>
      </c>
      <c r="F20" s="33"/>
      <c r="G20" s="9"/>
      <c r="H20" s="9"/>
      <c r="I20" s="9"/>
      <c r="J20" s="9"/>
      <c r="K20" s="9"/>
      <c r="L20" s="9"/>
      <c r="M20" s="66"/>
    </row>
    <row r="21" spans="1:13" x14ac:dyDescent="0.25">
      <c r="A21" s="51">
        <v>1968</v>
      </c>
      <c r="B21" s="47">
        <v>94990.2</v>
      </c>
      <c r="C21" s="15">
        <v>46855.4</v>
      </c>
      <c r="D21" s="15">
        <v>67472.399999999994</v>
      </c>
      <c r="E21" s="34">
        <f t="shared" si="0"/>
        <v>209318</v>
      </c>
      <c r="F21" s="33"/>
      <c r="G21" s="9"/>
      <c r="H21" s="9"/>
      <c r="I21" s="9"/>
      <c r="J21" s="9"/>
      <c r="K21" s="9"/>
      <c r="L21" s="9"/>
      <c r="M21" s="66"/>
    </row>
    <row r="22" spans="1:13" x14ac:dyDescent="0.25">
      <c r="A22" s="51">
        <v>1969</v>
      </c>
      <c r="B22" s="47">
        <v>103938.4</v>
      </c>
      <c r="C22" s="15">
        <v>42045.8</v>
      </c>
      <c r="D22" s="15">
        <v>75076</v>
      </c>
      <c r="E22" s="34">
        <f t="shared" si="0"/>
        <v>221060.2</v>
      </c>
      <c r="F22" s="33"/>
      <c r="G22" s="9"/>
      <c r="H22" s="9"/>
      <c r="I22" s="9"/>
      <c r="J22" s="9"/>
      <c r="K22" s="9"/>
      <c r="L22" s="9"/>
      <c r="M22" s="66"/>
    </row>
    <row r="23" spans="1:13" x14ac:dyDescent="0.25">
      <c r="A23" s="51">
        <v>1970</v>
      </c>
      <c r="B23" s="47">
        <v>111371.8</v>
      </c>
      <c r="C23" s="15">
        <v>40028.5</v>
      </c>
      <c r="D23" s="15">
        <v>80515.5</v>
      </c>
      <c r="E23" s="34">
        <f t="shared" si="0"/>
        <v>231915.8</v>
      </c>
      <c r="F23" s="33"/>
      <c r="G23" s="65"/>
      <c r="H23" s="65"/>
      <c r="I23" s="65"/>
      <c r="J23" s="65"/>
      <c r="K23" s="65"/>
      <c r="L23" s="9"/>
      <c r="M23" s="67"/>
    </row>
    <row r="24" spans="1:13" x14ac:dyDescent="0.25">
      <c r="A24" s="51">
        <v>1971</v>
      </c>
      <c r="B24" s="47">
        <v>101320.6</v>
      </c>
      <c r="C24" s="15">
        <v>44284.2</v>
      </c>
      <c r="D24" s="15">
        <v>73779.7</v>
      </c>
      <c r="E24" s="34">
        <f t="shared" si="0"/>
        <v>219384.5</v>
      </c>
      <c r="F24" s="33"/>
      <c r="G24" s="65"/>
      <c r="H24" s="65"/>
      <c r="I24" s="65"/>
      <c r="J24" s="65"/>
      <c r="K24" s="65"/>
      <c r="L24" s="65"/>
      <c r="M24" s="67"/>
    </row>
    <row r="25" spans="1:13" x14ac:dyDescent="0.25">
      <c r="A25" s="51">
        <v>1972</v>
      </c>
      <c r="B25" s="47">
        <v>99975.9</v>
      </c>
      <c r="C25" s="15">
        <v>50111.1</v>
      </c>
      <c r="D25" s="15">
        <v>73904</v>
      </c>
      <c r="E25" s="34">
        <f t="shared" si="0"/>
        <v>223991</v>
      </c>
      <c r="F25" s="68"/>
      <c r="G25" s="9"/>
      <c r="H25" s="65"/>
      <c r="I25" s="65"/>
      <c r="J25" s="65"/>
      <c r="K25" s="65"/>
      <c r="L25" s="65"/>
      <c r="M25" s="67"/>
    </row>
    <row r="26" spans="1:13" x14ac:dyDescent="0.25">
      <c r="A26" s="51">
        <v>1973</v>
      </c>
      <c r="B26" s="47">
        <v>81518.8</v>
      </c>
      <c r="C26" s="15">
        <v>48368.800000000003</v>
      </c>
      <c r="D26" s="15">
        <v>74755.600000000006</v>
      </c>
      <c r="E26" s="34">
        <f t="shared" si="0"/>
        <v>204643.20000000001</v>
      </c>
      <c r="F26" s="33"/>
      <c r="G26" s="65">
        <f>AVERAGE(B$26:B$30)</f>
        <v>103138.8</v>
      </c>
      <c r="H26" s="9"/>
      <c r="I26" s="65">
        <f>AVERAGE(C$26:C$30)</f>
        <v>50697.4</v>
      </c>
      <c r="J26" s="9"/>
      <c r="K26" s="65">
        <f>AVERAGE(D$26:D$30)</f>
        <v>93288.3</v>
      </c>
      <c r="L26" s="9"/>
      <c r="M26" s="67">
        <f>AVERAGE(E$26:E$30)</f>
        <v>247124.5</v>
      </c>
    </row>
    <row r="27" spans="1:13" x14ac:dyDescent="0.25">
      <c r="A27" s="51">
        <v>1974</v>
      </c>
      <c r="B27" s="47">
        <v>107228.3</v>
      </c>
      <c r="C27" s="15">
        <v>56264.3</v>
      </c>
      <c r="D27" s="15">
        <v>100361.3</v>
      </c>
      <c r="E27" s="34">
        <f t="shared" si="0"/>
        <v>263853.90000000002</v>
      </c>
      <c r="F27" s="33"/>
      <c r="G27" s="65">
        <f>AVERAGE(B$26:B$30)</f>
        <v>103138.8</v>
      </c>
      <c r="H27" s="65"/>
      <c r="I27" s="65">
        <f>AVERAGE(C$26:C$30)</f>
        <v>50697.4</v>
      </c>
      <c r="J27" s="65"/>
      <c r="K27" s="65">
        <f>AVERAGE(D$26:D$30)</f>
        <v>93288.3</v>
      </c>
      <c r="L27" s="65"/>
      <c r="M27" s="67">
        <f>AVERAGE(E$26:E$30)</f>
        <v>247124.5</v>
      </c>
    </row>
    <row r="28" spans="1:13" x14ac:dyDescent="0.25">
      <c r="A28" s="51">
        <v>1975</v>
      </c>
      <c r="B28" s="47">
        <v>88171.7</v>
      </c>
      <c r="C28" s="15">
        <v>39168</v>
      </c>
      <c r="D28" s="15">
        <v>83599.199999999997</v>
      </c>
      <c r="E28" s="34">
        <f t="shared" si="0"/>
        <v>210938.9</v>
      </c>
      <c r="F28" s="33"/>
      <c r="G28" s="65">
        <f>AVERAGE(B$26:B$30)</f>
        <v>103138.8</v>
      </c>
      <c r="H28" s="65"/>
      <c r="I28" s="65">
        <f>AVERAGE(C$26:C$30)</f>
        <v>50697.4</v>
      </c>
      <c r="J28" s="65"/>
      <c r="K28" s="65">
        <f>AVERAGE(D$26:D$30)</f>
        <v>93288.3</v>
      </c>
      <c r="L28" s="65"/>
      <c r="M28" s="67">
        <f>AVERAGE(E$26:E$30)</f>
        <v>247124.5</v>
      </c>
    </row>
    <row r="29" spans="1:13" x14ac:dyDescent="0.25">
      <c r="A29" s="51">
        <v>1976</v>
      </c>
      <c r="B29" s="47">
        <v>106373</v>
      </c>
      <c r="C29" s="15">
        <v>43781.2</v>
      </c>
      <c r="D29" s="15">
        <v>102808.3</v>
      </c>
      <c r="E29" s="34">
        <f t="shared" si="0"/>
        <v>252962.5</v>
      </c>
      <c r="F29" s="33"/>
      <c r="G29" s="65">
        <f>AVERAGE(B$26:B$30)</f>
        <v>103138.8</v>
      </c>
      <c r="H29" s="65"/>
      <c r="I29" s="65">
        <f>AVERAGE(C$26:C$30)</f>
        <v>50697.4</v>
      </c>
      <c r="J29" s="65"/>
      <c r="K29" s="65">
        <f>AVERAGE(D$26:D$30)</f>
        <v>93288.3</v>
      </c>
      <c r="L29" s="65"/>
      <c r="M29" s="67">
        <f>AVERAGE(E$26:E$30)</f>
        <v>247124.5</v>
      </c>
    </row>
    <row r="30" spans="1:13" x14ac:dyDescent="0.25">
      <c r="A30" s="51">
        <v>1977</v>
      </c>
      <c r="B30" s="47">
        <v>132402.20000000001</v>
      </c>
      <c r="C30" s="15">
        <v>65904.7</v>
      </c>
      <c r="D30" s="15">
        <v>104917.1</v>
      </c>
      <c r="E30" s="34">
        <f t="shared" si="0"/>
        <v>303224</v>
      </c>
      <c r="F30" s="33"/>
      <c r="G30" s="65">
        <f>AVERAGE(B$26:B$30)</f>
        <v>103138.8</v>
      </c>
      <c r="H30" s="65"/>
      <c r="I30" s="65">
        <f>AVERAGE(C$26:C$30)</f>
        <v>50697.4</v>
      </c>
      <c r="J30" s="65"/>
      <c r="K30" s="65">
        <f>AVERAGE(D$26:D$30)</f>
        <v>93288.3</v>
      </c>
      <c r="L30" s="65"/>
      <c r="M30" s="67">
        <f>AVERAGE(E$26:E$30)</f>
        <v>247124.5</v>
      </c>
    </row>
    <row r="31" spans="1:13" x14ac:dyDescent="0.25">
      <c r="A31" s="51">
        <v>1978</v>
      </c>
      <c r="B31" s="47">
        <v>102636.9</v>
      </c>
      <c r="C31" s="15">
        <v>54846.1</v>
      </c>
      <c r="D31" s="15">
        <v>99054.399999999994</v>
      </c>
      <c r="E31" s="34">
        <f t="shared" si="0"/>
        <v>256537.4</v>
      </c>
      <c r="F31" s="68">
        <f>AVERAGE(B$31:B$35)</f>
        <v>90872.66</v>
      </c>
      <c r="G31" s="9"/>
      <c r="H31" s="65">
        <f>AVERAGE(C$31:C$35)</f>
        <v>50607.700000000004</v>
      </c>
      <c r="I31" s="9"/>
      <c r="J31" s="65">
        <f>AVERAGE(D$31:D$35)</f>
        <v>81504.51999999999</v>
      </c>
      <c r="K31" s="9"/>
      <c r="L31" s="65">
        <f>AVERAGE(E$31:E$35)</f>
        <v>222984.87999999998</v>
      </c>
      <c r="M31" s="67"/>
    </row>
    <row r="32" spans="1:13" x14ac:dyDescent="0.25">
      <c r="A32" s="51">
        <v>1979</v>
      </c>
      <c r="B32" s="47">
        <v>80506.399999999994</v>
      </c>
      <c r="C32" s="15">
        <v>42566</v>
      </c>
      <c r="D32" s="15">
        <v>70423.399999999994</v>
      </c>
      <c r="E32" s="34">
        <f t="shared" si="0"/>
        <v>193495.8</v>
      </c>
      <c r="F32" s="68">
        <f>AVERAGE(B$31:B$35)</f>
        <v>90872.66</v>
      </c>
      <c r="G32" s="65"/>
      <c r="H32" s="65">
        <f>AVERAGE(C$31:C$35)</f>
        <v>50607.700000000004</v>
      </c>
      <c r="I32" s="65"/>
      <c r="J32" s="65">
        <f>AVERAGE(D$31:D$35)</f>
        <v>81504.51999999999</v>
      </c>
      <c r="K32" s="65"/>
      <c r="L32" s="65">
        <f>AVERAGE(E$31:E$35)</f>
        <v>222984.87999999998</v>
      </c>
      <c r="M32" s="67"/>
    </row>
    <row r="33" spans="1:13" x14ac:dyDescent="0.25">
      <c r="A33" s="51">
        <v>1980</v>
      </c>
      <c r="B33" s="47">
        <v>95203.7</v>
      </c>
      <c r="C33" s="15">
        <v>52648.800000000003</v>
      </c>
      <c r="D33" s="15">
        <v>89430.399999999994</v>
      </c>
      <c r="E33" s="34">
        <f t="shared" si="0"/>
        <v>237282.9</v>
      </c>
      <c r="F33" s="68">
        <f>AVERAGE(B$31:B$35)</f>
        <v>90872.66</v>
      </c>
      <c r="G33" s="65"/>
      <c r="H33" s="65">
        <f>AVERAGE(C$31:C$35)</f>
        <v>50607.700000000004</v>
      </c>
      <c r="I33" s="65"/>
      <c r="J33" s="65">
        <f>AVERAGE(D$31:D$35)</f>
        <v>81504.51999999999</v>
      </c>
      <c r="K33" s="9"/>
      <c r="L33" s="65">
        <f>AVERAGE(E$31:E$35)</f>
        <v>222984.87999999998</v>
      </c>
      <c r="M33" s="67"/>
    </row>
    <row r="34" spans="1:13" x14ac:dyDescent="0.25">
      <c r="A34" s="51">
        <v>1981</v>
      </c>
      <c r="B34" s="47">
        <v>98667.5</v>
      </c>
      <c r="C34" s="15">
        <v>63211.7</v>
      </c>
      <c r="D34" s="15">
        <v>82865.8</v>
      </c>
      <c r="E34" s="34">
        <f t="shared" si="0"/>
        <v>244745</v>
      </c>
      <c r="F34" s="68">
        <f>AVERAGE(B$31:B$35)</f>
        <v>90872.66</v>
      </c>
      <c r="G34" s="65"/>
      <c r="H34" s="65">
        <f>AVERAGE(C$31:C$35)</f>
        <v>50607.700000000004</v>
      </c>
      <c r="I34" s="65"/>
      <c r="J34" s="65">
        <f>AVERAGE(D$31:D$35)</f>
        <v>81504.51999999999</v>
      </c>
      <c r="K34" s="65"/>
      <c r="L34" s="65">
        <f>AVERAGE(E$31:E$35)</f>
        <v>222984.87999999998</v>
      </c>
      <c r="M34" s="67"/>
    </row>
    <row r="35" spans="1:13" x14ac:dyDescent="0.25">
      <c r="A35" s="51">
        <v>1982</v>
      </c>
      <c r="B35" s="47">
        <v>77348.800000000003</v>
      </c>
      <c r="C35" s="15">
        <v>39765.9</v>
      </c>
      <c r="D35" s="15">
        <v>65748.600000000006</v>
      </c>
      <c r="E35" s="34">
        <f t="shared" si="0"/>
        <v>182863.30000000002</v>
      </c>
      <c r="F35" s="68">
        <f>AVERAGE(B$31:B$35)</f>
        <v>90872.66</v>
      </c>
      <c r="G35" s="65"/>
      <c r="H35" s="65">
        <f>AVERAGE(C$31:C$35)</f>
        <v>50607.700000000004</v>
      </c>
      <c r="I35" s="65"/>
      <c r="J35" s="65">
        <f>AVERAGE(D$31:D$35)</f>
        <v>81504.51999999999</v>
      </c>
      <c r="K35" s="65"/>
      <c r="L35" s="65">
        <f>AVERAGE(E$31:E$35)</f>
        <v>222984.87999999998</v>
      </c>
      <c r="M35" s="67"/>
    </row>
    <row r="36" spans="1:13" x14ac:dyDescent="0.25">
      <c r="A36" s="51">
        <v>1983</v>
      </c>
      <c r="B36" s="47">
        <v>72308.800000000003</v>
      </c>
      <c r="C36" s="15">
        <v>37678</v>
      </c>
      <c r="D36" s="15">
        <v>73346.100000000006</v>
      </c>
      <c r="E36" s="34">
        <f t="shared" si="0"/>
        <v>183332.90000000002</v>
      </c>
      <c r="F36" s="68"/>
      <c r="G36" s="65">
        <f>AVERAGE(B$36:B$40)</f>
        <v>86632.4</v>
      </c>
      <c r="H36" s="65"/>
      <c r="I36" s="65">
        <f>AVERAGE(C$36:C$40)</f>
        <v>44432.9</v>
      </c>
      <c r="J36" s="9"/>
      <c r="K36" s="65">
        <f>AVERAGE(D$36:D$40)</f>
        <v>80058.78</v>
      </c>
      <c r="L36" s="9"/>
      <c r="M36" s="67">
        <f>AVERAGE(E$36:E$40)</f>
        <v>211124.08</v>
      </c>
    </row>
    <row r="37" spans="1:13" x14ac:dyDescent="0.25">
      <c r="A37" s="51">
        <v>1984</v>
      </c>
      <c r="B37" s="47">
        <v>86295.8</v>
      </c>
      <c r="C37" s="15">
        <v>42071</v>
      </c>
      <c r="D37" s="15">
        <v>89833.8</v>
      </c>
      <c r="E37" s="34">
        <f t="shared" si="0"/>
        <v>218200.6</v>
      </c>
      <c r="F37" s="68"/>
      <c r="G37" s="65">
        <f>AVERAGE(B$36:B$40)</f>
        <v>86632.4</v>
      </c>
      <c r="H37" s="65"/>
      <c r="I37" s="65">
        <f>AVERAGE(C$36:C$40)</f>
        <v>44432.9</v>
      </c>
      <c r="J37" s="65"/>
      <c r="K37" s="65">
        <f>AVERAGE(D$36:D$40)</f>
        <v>80058.78</v>
      </c>
      <c r="L37" s="65"/>
      <c r="M37" s="67">
        <f>AVERAGE(E$36:E$40)</f>
        <v>211124.08</v>
      </c>
    </row>
    <row r="38" spans="1:13" x14ac:dyDescent="0.25">
      <c r="A38" s="51">
        <v>1985</v>
      </c>
      <c r="B38" s="47">
        <v>88494.6</v>
      </c>
      <c r="C38" s="15">
        <v>45827.4</v>
      </c>
      <c r="D38" s="15">
        <v>78548.600000000006</v>
      </c>
      <c r="E38" s="34">
        <f t="shared" si="0"/>
        <v>212870.6</v>
      </c>
      <c r="F38" s="68"/>
      <c r="G38" s="65">
        <f>AVERAGE(B$36:B$40)</f>
        <v>86632.4</v>
      </c>
      <c r="H38" s="65"/>
      <c r="I38" s="65">
        <f>AVERAGE(C$36:C$40)</f>
        <v>44432.9</v>
      </c>
      <c r="J38" s="65"/>
      <c r="K38" s="65">
        <f>AVERAGE(D$36:D$40)</f>
        <v>80058.78</v>
      </c>
      <c r="L38" s="65"/>
      <c r="M38" s="67">
        <f>AVERAGE(E$36:E$40)</f>
        <v>211124.08</v>
      </c>
    </row>
    <row r="39" spans="1:13" x14ac:dyDescent="0.25">
      <c r="A39" s="51">
        <v>1986</v>
      </c>
      <c r="B39" s="47">
        <v>95979.8</v>
      </c>
      <c r="C39" s="15">
        <v>50034.3</v>
      </c>
      <c r="D39" s="15">
        <v>82231.399999999994</v>
      </c>
      <c r="E39" s="34">
        <f t="shared" si="0"/>
        <v>228245.5</v>
      </c>
      <c r="F39" s="68"/>
      <c r="G39" s="65">
        <f>AVERAGE(B$36:B$40)</f>
        <v>86632.4</v>
      </c>
      <c r="H39" s="65"/>
      <c r="I39" s="65">
        <f>AVERAGE(C$36:C$40)</f>
        <v>44432.9</v>
      </c>
      <c r="J39" s="65"/>
      <c r="K39" s="65">
        <f>AVERAGE(D$36:D$40)</f>
        <v>80058.78</v>
      </c>
      <c r="L39" s="65"/>
      <c r="M39" s="67">
        <f>AVERAGE(E$36:E$40)</f>
        <v>211124.08</v>
      </c>
    </row>
    <row r="40" spans="1:13" x14ac:dyDescent="0.25">
      <c r="A40" s="51">
        <v>1987</v>
      </c>
      <c r="B40" s="47">
        <v>90083</v>
      </c>
      <c r="C40" s="15">
        <v>46553.8</v>
      </c>
      <c r="D40" s="15">
        <v>76334</v>
      </c>
      <c r="E40" s="34">
        <f t="shared" si="0"/>
        <v>212970.8</v>
      </c>
      <c r="F40" s="33"/>
      <c r="G40" s="65">
        <f>AVERAGE(B$36:B$40)</f>
        <v>86632.4</v>
      </c>
      <c r="H40" s="9"/>
      <c r="I40" s="65">
        <f>AVERAGE(C$36:C$40)</f>
        <v>44432.9</v>
      </c>
      <c r="J40" s="65"/>
      <c r="K40" s="65">
        <f>AVERAGE(D$36:D$40)</f>
        <v>80058.78</v>
      </c>
      <c r="L40" s="65"/>
      <c r="M40" s="67">
        <f>AVERAGE(E$36:E$40)</f>
        <v>211124.08</v>
      </c>
    </row>
    <row r="41" spans="1:13" x14ac:dyDescent="0.25">
      <c r="A41" s="51">
        <v>1988</v>
      </c>
      <c r="B41" s="47">
        <v>110333.1</v>
      </c>
      <c r="C41" s="15">
        <v>50825.7</v>
      </c>
      <c r="D41" s="15">
        <v>92231.2</v>
      </c>
      <c r="E41" s="34">
        <f t="shared" si="0"/>
        <v>253390</v>
      </c>
      <c r="F41" s="68">
        <f>AVERAGE(B$41:B$45)</f>
        <v>92346.680000000008</v>
      </c>
      <c r="G41" s="9"/>
      <c r="H41" s="65">
        <f>AVERAGE(C$41:C$45)</f>
        <v>46919.680000000008</v>
      </c>
      <c r="I41" s="9"/>
      <c r="J41" s="65">
        <f>AVERAGE(D$41:D$45)</f>
        <v>81182.34</v>
      </c>
      <c r="K41" s="9"/>
      <c r="L41" s="65">
        <f>AVERAGE(E$41:E$45)</f>
        <v>220448.7</v>
      </c>
      <c r="M41" s="67"/>
    </row>
    <row r="42" spans="1:13" x14ac:dyDescent="0.25">
      <c r="A42" s="51">
        <v>1989</v>
      </c>
      <c r="B42" s="47">
        <v>86991.1</v>
      </c>
      <c r="C42" s="15">
        <v>41416.9</v>
      </c>
      <c r="D42" s="15">
        <v>81057.7</v>
      </c>
      <c r="E42" s="34">
        <f t="shared" si="0"/>
        <v>209465.7</v>
      </c>
      <c r="F42" s="68">
        <f>AVERAGE(B$41:B$45)</f>
        <v>92346.680000000008</v>
      </c>
      <c r="G42" s="65"/>
      <c r="H42" s="65">
        <f>AVERAGE(C$41:C$45)</f>
        <v>46919.680000000008</v>
      </c>
      <c r="I42" s="65"/>
      <c r="J42" s="65">
        <f>AVERAGE(D$41:D$45)</f>
        <v>81182.34</v>
      </c>
      <c r="K42" s="65"/>
      <c r="L42" s="65">
        <f>AVERAGE(E$41:E$45)</f>
        <v>220448.7</v>
      </c>
      <c r="M42" s="67"/>
    </row>
    <row r="43" spans="1:13" x14ac:dyDescent="0.25">
      <c r="A43" s="51">
        <v>1990</v>
      </c>
      <c r="B43" s="47">
        <v>83517.3</v>
      </c>
      <c r="C43" s="15">
        <v>50560.6</v>
      </c>
      <c r="D43" s="15">
        <v>76757.399999999994</v>
      </c>
      <c r="E43" s="34">
        <f t="shared" si="0"/>
        <v>210835.3</v>
      </c>
      <c r="F43" s="68">
        <f>AVERAGE(B$41:B$45)</f>
        <v>92346.680000000008</v>
      </c>
      <c r="G43" s="65"/>
      <c r="H43" s="65">
        <f>AVERAGE(C$41:C$45)</f>
        <v>46919.680000000008</v>
      </c>
      <c r="I43" s="65"/>
      <c r="J43" s="65">
        <f>AVERAGE(D$41:D$45)</f>
        <v>81182.34</v>
      </c>
      <c r="K43" s="65"/>
      <c r="L43" s="65">
        <f>AVERAGE(E$41:E$45)</f>
        <v>220448.7</v>
      </c>
      <c r="M43" s="67"/>
    </row>
    <row r="44" spans="1:13" x14ac:dyDescent="0.25">
      <c r="A44" s="51">
        <v>1991</v>
      </c>
      <c r="B44" s="47">
        <v>91945.4</v>
      </c>
      <c r="C44" s="15">
        <v>43894.5</v>
      </c>
      <c r="D44" s="15">
        <v>88655.7</v>
      </c>
      <c r="E44" s="34">
        <f t="shared" si="0"/>
        <v>224495.59999999998</v>
      </c>
      <c r="F44" s="68">
        <f>AVERAGE(B$41:B$45)</f>
        <v>92346.680000000008</v>
      </c>
      <c r="G44" s="65"/>
      <c r="H44" s="65">
        <f>AVERAGE(C$41:C$45)</f>
        <v>46919.680000000008</v>
      </c>
      <c r="I44" s="65"/>
      <c r="J44" s="65">
        <f>AVERAGE(D$41:D$45)</f>
        <v>81182.34</v>
      </c>
      <c r="K44" s="65"/>
      <c r="L44" s="65">
        <f>AVERAGE(E$41:E$45)</f>
        <v>220448.7</v>
      </c>
      <c r="M44" s="67"/>
    </row>
    <row r="45" spans="1:13" x14ac:dyDescent="0.25">
      <c r="A45" s="51">
        <v>1992</v>
      </c>
      <c r="B45" s="47">
        <v>88946.5</v>
      </c>
      <c r="C45" s="15">
        <v>47900.7</v>
      </c>
      <c r="D45" s="15">
        <v>67209.7</v>
      </c>
      <c r="E45" s="34">
        <f t="shared" si="0"/>
        <v>204056.90000000002</v>
      </c>
      <c r="F45" s="68">
        <f>AVERAGE(B$41:B$45)</f>
        <v>92346.680000000008</v>
      </c>
      <c r="G45" s="65"/>
      <c r="H45" s="65">
        <f>AVERAGE(C$41:C$45)</f>
        <v>46919.680000000008</v>
      </c>
      <c r="I45" s="65"/>
      <c r="J45" s="65">
        <f>AVERAGE(D$41:D$45)</f>
        <v>81182.34</v>
      </c>
      <c r="K45" s="65"/>
      <c r="L45" s="65">
        <f>AVERAGE(E$41:E$45)</f>
        <v>220448.7</v>
      </c>
      <c r="M45" s="67"/>
    </row>
    <row r="46" spans="1:13" x14ac:dyDescent="0.25">
      <c r="A46" s="51">
        <v>1993</v>
      </c>
      <c r="B46" s="47">
        <v>81979.100000000006</v>
      </c>
      <c r="C46" s="15">
        <v>41915.9</v>
      </c>
      <c r="D46" s="15">
        <v>71176.800000000003</v>
      </c>
      <c r="E46" s="34">
        <f t="shared" si="0"/>
        <v>195071.8</v>
      </c>
      <c r="F46" s="33"/>
      <c r="G46" s="65">
        <f>AVERAGE(B$46:B$50)</f>
        <v>89476.12</v>
      </c>
      <c r="H46" s="65"/>
      <c r="I46" s="65">
        <f>AVERAGE(C$46:C$50)</f>
        <v>45843.46</v>
      </c>
      <c r="J46" s="9"/>
      <c r="K46" s="65">
        <f>AVERAGE(D$46:D$50)</f>
        <v>81210.600000000006</v>
      </c>
      <c r="L46" s="9"/>
      <c r="M46" s="67">
        <f>AVERAGE(E$46:E$50)</f>
        <v>216530.18</v>
      </c>
    </row>
    <row r="47" spans="1:13" x14ac:dyDescent="0.25">
      <c r="A47" s="51">
        <v>1994</v>
      </c>
      <c r="B47" s="47">
        <v>123953.3</v>
      </c>
      <c r="C47" s="15">
        <v>61467.8</v>
      </c>
      <c r="D47" s="15">
        <v>107097.2</v>
      </c>
      <c r="E47" s="34">
        <f t="shared" si="0"/>
        <v>292518.3</v>
      </c>
      <c r="F47" s="33"/>
      <c r="G47" s="65">
        <f>AVERAGE(B$46:B$50)</f>
        <v>89476.12</v>
      </c>
      <c r="H47" s="65"/>
      <c r="I47" s="65">
        <f>AVERAGE(C$46:C$50)</f>
        <v>45843.46</v>
      </c>
      <c r="J47" s="65"/>
      <c r="K47" s="65">
        <f>AVERAGE(D$46:D$50)</f>
        <v>81210.600000000006</v>
      </c>
      <c r="L47" s="65"/>
      <c r="M47" s="67">
        <f>AVERAGE(E$46:E$50)</f>
        <v>216530.18</v>
      </c>
    </row>
    <row r="48" spans="1:13" x14ac:dyDescent="0.25">
      <c r="A48" s="51">
        <v>1995</v>
      </c>
      <c r="B48" s="47">
        <v>70439.8</v>
      </c>
      <c r="C48" s="15">
        <v>36499.300000000003</v>
      </c>
      <c r="D48" s="15">
        <v>75536.899999999994</v>
      </c>
      <c r="E48" s="34">
        <f t="shared" si="0"/>
        <v>182476</v>
      </c>
      <c r="F48" s="33"/>
      <c r="G48" s="65">
        <f>AVERAGE(B$46:B$50)</f>
        <v>89476.12</v>
      </c>
      <c r="H48" s="65"/>
      <c r="I48" s="65">
        <f>AVERAGE(C$46:C$50)</f>
        <v>45843.46</v>
      </c>
      <c r="J48" s="65"/>
      <c r="K48" s="65">
        <f>AVERAGE(D$46:D$50)</f>
        <v>81210.600000000006</v>
      </c>
      <c r="L48" s="65"/>
      <c r="M48" s="67">
        <f>AVERAGE(E$46:E$50)</f>
        <v>216530.18</v>
      </c>
    </row>
    <row r="49" spans="1:13" x14ac:dyDescent="0.25">
      <c r="A49" s="51">
        <v>1996</v>
      </c>
      <c r="B49" s="47">
        <v>85890.8</v>
      </c>
      <c r="C49" s="15">
        <v>48425.8</v>
      </c>
      <c r="D49" s="15">
        <v>72933.3</v>
      </c>
      <c r="E49" s="34">
        <f t="shared" si="0"/>
        <v>207249.90000000002</v>
      </c>
      <c r="F49" s="33"/>
      <c r="G49" s="65">
        <f>AVERAGE(B$46:B$50)</f>
        <v>89476.12</v>
      </c>
      <c r="H49" s="65"/>
      <c r="I49" s="65">
        <f>AVERAGE(C$46:C$50)</f>
        <v>45843.46</v>
      </c>
      <c r="J49" s="65"/>
      <c r="K49" s="65">
        <f>AVERAGE(D$46:D$50)</f>
        <v>81210.600000000006</v>
      </c>
      <c r="L49" s="65"/>
      <c r="M49" s="67">
        <f>AVERAGE(E$46:E$50)</f>
        <v>216530.18</v>
      </c>
    </row>
    <row r="50" spans="1:13" x14ac:dyDescent="0.25">
      <c r="A50" s="51">
        <v>1997</v>
      </c>
      <c r="B50" s="47">
        <v>85117.6</v>
      </c>
      <c r="C50" s="15">
        <v>40908.5</v>
      </c>
      <c r="D50" s="15">
        <v>79308.800000000003</v>
      </c>
      <c r="E50" s="34">
        <f t="shared" si="0"/>
        <v>205334.90000000002</v>
      </c>
      <c r="F50" s="33"/>
      <c r="G50" s="65">
        <f>AVERAGE(B$46:B$50)</f>
        <v>89476.12</v>
      </c>
      <c r="H50" s="9"/>
      <c r="I50" s="65">
        <f>AVERAGE(C$46:C$50)</f>
        <v>45843.46</v>
      </c>
      <c r="J50" s="65"/>
      <c r="K50" s="65">
        <f>AVERAGE(D$46:D$50)</f>
        <v>81210.600000000006</v>
      </c>
      <c r="L50" s="65"/>
      <c r="M50" s="67">
        <f>AVERAGE(E$46:E$50)</f>
        <v>216530.18</v>
      </c>
    </row>
    <row r="51" spans="1:13" x14ac:dyDescent="0.25">
      <c r="A51" s="51">
        <v>1998</v>
      </c>
      <c r="B51" s="47">
        <v>97525</v>
      </c>
      <c r="C51" s="15">
        <v>49181.1</v>
      </c>
      <c r="D51" s="15">
        <v>77764</v>
      </c>
      <c r="E51" s="34">
        <f t="shared" si="0"/>
        <v>224470.1</v>
      </c>
      <c r="F51" s="68">
        <f>AVERAGE(B$51:B$55)</f>
        <v>126849.12</v>
      </c>
      <c r="G51" s="9"/>
      <c r="H51" s="65">
        <f>AVERAGE(C$51:C$55)</f>
        <v>55695.180000000008</v>
      </c>
      <c r="I51" s="9"/>
      <c r="J51" s="65">
        <f>AVERAGE(D$51:D$55)</f>
        <v>101238.42</v>
      </c>
      <c r="K51" s="9"/>
      <c r="L51" s="65">
        <f>AVERAGE(E$51:E$55)</f>
        <v>283782.72000000003</v>
      </c>
      <c r="M51" s="67"/>
    </row>
    <row r="52" spans="1:13" x14ac:dyDescent="0.25">
      <c r="A52" s="51">
        <v>1999</v>
      </c>
      <c r="B52" s="47">
        <v>94633.3</v>
      </c>
      <c r="C52" s="15">
        <v>44713.599999999999</v>
      </c>
      <c r="D52" s="15">
        <v>73324</v>
      </c>
      <c r="E52" s="34">
        <f t="shared" si="0"/>
        <v>212670.9</v>
      </c>
      <c r="F52" s="68">
        <f>AVERAGE(B$51:B$55)</f>
        <v>126849.12</v>
      </c>
      <c r="G52" s="65"/>
      <c r="H52" s="65">
        <f>AVERAGE(C$51:C$55)</f>
        <v>55695.180000000008</v>
      </c>
      <c r="I52" s="65"/>
      <c r="J52" s="65">
        <f>AVERAGE(D$51:D$55)</f>
        <v>101238.42</v>
      </c>
      <c r="K52" s="65"/>
      <c r="L52" s="65">
        <f>AVERAGE(E$51:E$55)</f>
        <v>283782.72000000003</v>
      </c>
      <c r="M52" s="67"/>
    </row>
    <row r="53" spans="1:13" x14ac:dyDescent="0.25">
      <c r="A53" s="51">
        <v>2000</v>
      </c>
      <c r="B53" s="47">
        <v>140805.70000000001</v>
      </c>
      <c r="C53" s="15">
        <v>62002</v>
      </c>
      <c r="D53" s="15">
        <v>123319.9</v>
      </c>
      <c r="E53" s="34">
        <f t="shared" si="0"/>
        <v>326127.59999999998</v>
      </c>
      <c r="F53" s="68">
        <f>AVERAGE(B$51:B$55)</f>
        <v>126849.12</v>
      </c>
      <c r="G53" s="65"/>
      <c r="H53" s="65">
        <f>AVERAGE(C$51:C$55)</f>
        <v>55695.180000000008</v>
      </c>
      <c r="I53" s="65"/>
      <c r="J53" s="65">
        <f>AVERAGE(D$51:D$55)</f>
        <v>101238.42</v>
      </c>
      <c r="K53" s="9"/>
      <c r="L53" s="65">
        <f>AVERAGE(E$51:E$55)</f>
        <v>283782.72000000003</v>
      </c>
      <c r="M53" s="67"/>
    </row>
    <row r="54" spans="1:13" x14ac:dyDescent="0.25">
      <c r="A54" s="51">
        <v>2001</v>
      </c>
      <c r="B54" s="47">
        <v>125743.5</v>
      </c>
      <c r="C54" s="15">
        <v>49072.1</v>
      </c>
      <c r="D54" s="15">
        <v>105641.8</v>
      </c>
      <c r="E54" s="34">
        <f t="shared" si="0"/>
        <v>280457.40000000002</v>
      </c>
      <c r="F54" s="68">
        <f>AVERAGE(B$51:B$55)</f>
        <v>126849.12</v>
      </c>
      <c r="G54" s="65"/>
      <c r="H54" s="65">
        <f>AVERAGE(C$51:C$55)</f>
        <v>55695.180000000008</v>
      </c>
      <c r="I54" s="65"/>
      <c r="J54" s="65">
        <f>AVERAGE(D$51:D$55)</f>
        <v>101238.42</v>
      </c>
      <c r="K54" s="9"/>
      <c r="L54" s="65">
        <f>AVERAGE(E$51:E$55)</f>
        <v>283782.72000000003</v>
      </c>
      <c r="M54" s="67"/>
    </row>
    <row r="55" spans="1:13" x14ac:dyDescent="0.25">
      <c r="A55" s="51">
        <v>2002</v>
      </c>
      <c r="B55" s="47">
        <v>175538.1</v>
      </c>
      <c r="C55" s="15">
        <v>73507.100000000006</v>
      </c>
      <c r="D55" s="15">
        <v>126142.39999999999</v>
      </c>
      <c r="E55" s="34">
        <f t="shared" si="0"/>
        <v>375187.6</v>
      </c>
      <c r="F55" s="68">
        <f>AVERAGE(B$51:B$55)</f>
        <v>126849.12</v>
      </c>
      <c r="G55" s="65"/>
      <c r="H55" s="65">
        <f>AVERAGE(C$51:C$55)</f>
        <v>55695.180000000008</v>
      </c>
      <c r="I55" s="65"/>
      <c r="J55" s="65">
        <f>AVERAGE(D$51:D$55)</f>
        <v>101238.42</v>
      </c>
      <c r="K55" s="9"/>
      <c r="L55" s="65">
        <f>AVERAGE(E$51:E$55)</f>
        <v>283782.72000000003</v>
      </c>
      <c r="M55" s="67"/>
    </row>
    <row r="56" spans="1:13" x14ac:dyDescent="0.25">
      <c r="A56" s="51">
        <v>2003</v>
      </c>
      <c r="B56" s="47">
        <v>98895.3</v>
      </c>
      <c r="C56" s="15">
        <v>57377.8</v>
      </c>
      <c r="D56" s="15">
        <v>106955.4</v>
      </c>
      <c r="E56" s="34">
        <f t="shared" si="0"/>
        <v>263228.5</v>
      </c>
      <c r="F56" s="68"/>
      <c r="G56" s="65">
        <f>AVERAGE(B$56:B$60)</f>
        <v>75760.28</v>
      </c>
      <c r="H56" s="9"/>
      <c r="I56" s="65">
        <f>AVERAGE(C$56:C$60)</f>
        <v>32880.22</v>
      </c>
      <c r="J56" s="9"/>
      <c r="K56" s="65">
        <f>AVERAGE(D$56:D$60)</f>
        <v>93487.5</v>
      </c>
      <c r="L56" s="9"/>
      <c r="M56" s="67">
        <f>AVERAGE(E$56:E$60)</f>
        <v>202128</v>
      </c>
    </row>
    <row r="57" spans="1:13" x14ac:dyDescent="0.25">
      <c r="A57" s="51">
        <v>2004</v>
      </c>
      <c r="B57" s="47">
        <v>87145.9</v>
      </c>
      <c r="C57" s="15">
        <v>47460.1</v>
      </c>
      <c r="D57" s="15">
        <v>81730.600000000006</v>
      </c>
      <c r="E57" s="34">
        <f t="shared" si="0"/>
        <v>216336.6</v>
      </c>
      <c r="F57" s="68"/>
      <c r="G57" s="65">
        <f>AVERAGE(B$56:B$60)</f>
        <v>75760.28</v>
      </c>
      <c r="H57" s="65"/>
      <c r="I57" s="65">
        <f>AVERAGE(C$56:C$60)</f>
        <v>32880.22</v>
      </c>
      <c r="J57" s="65"/>
      <c r="K57" s="65">
        <f>AVERAGE(D$56:D$60)</f>
        <v>93487.5</v>
      </c>
      <c r="L57" s="65"/>
      <c r="M57" s="67">
        <f>AVERAGE(E$56:E$60)</f>
        <v>202128</v>
      </c>
    </row>
    <row r="58" spans="1:13" x14ac:dyDescent="0.25">
      <c r="A58" s="51">
        <v>2005</v>
      </c>
      <c r="B58" s="47">
        <v>56414.7</v>
      </c>
      <c r="C58" s="15">
        <v>22605</v>
      </c>
      <c r="D58" s="15">
        <v>86132.7</v>
      </c>
      <c r="E58" s="34">
        <f t="shared" si="0"/>
        <v>165152.4</v>
      </c>
      <c r="F58" s="68"/>
      <c r="G58" s="65">
        <f>AVERAGE(B$56:B$60)</f>
        <v>75760.28</v>
      </c>
      <c r="H58" s="65"/>
      <c r="I58" s="65">
        <f>AVERAGE(C$56:C$60)</f>
        <v>32880.22</v>
      </c>
      <c r="J58" s="65"/>
      <c r="K58" s="65">
        <f>AVERAGE(D$56:D$60)</f>
        <v>93487.5</v>
      </c>
      <c r="L58" s="65"/>
      <c r="M58" s="67">
        <f>AVERAGE(E$56:E$60)</f>
        <v>202128</v>
      </c>
    </row>
    <row r="59" spans="1:13" x14ac:dyDescent="0.25">
      <c r="A59" s="51">
        <v>2006</v>
      </c>
      <c r="B59" s="47">
        <v>78651.899999999994</v>
      </c>
      <c r="C59" s="15">
        <v>25800.7</v>
      </c>
      <c r="D59" s="15">
        <v>109533.7</v>
      </c>
      <c r="E59" s="34">
        <f t="shared" si="0"/>
        <v>213986.3</v>
      </c>
      <c r="F59" s="68"/>
      <c r="G59" s="65">
        <f>AVERAGE(B$56:B$60)</f>
        <v>75760.28</v>
      </c>
      <c r="H59" s="65"/>
      <c r="I59" s="65">
        <f>AVERAGE(C$56:C$60)</f>
        <v>32880.22</v>
      </c>
      <c r="J59" s="65"/>
      <c r="K59" s="65">
        <f>AVERAGE(D$56:D$60)</f>
        <v>93487.5</v>
      </c>
      <c r="L59" s="65"/>
      <c r="M59" s="67">
        <f>AVERAGE(E$56:E$60)</f>
        <v>202128</v>
      </c>
    </row>
    <row r="60" spans="1:13" x14ac:dyDescent="0.25">
      <c r="A60" s="51">
        <v>2007</v>
      </c>
      <c r="B60" s="47">
        <v>57693.599999999999</v>
      </c>
      <c r="C60" s="15">
        <v>11157.5</v>
      </c>
      <c r="D60" s="15">
        <v>83085.100000000006</v>
      </c>
      <c r="E60" s="34">
        <f t="shared" si="0"/>
        <v>151936.20000000001</v>
      </c>
      <c r="F60" s="33"/>
      <c r="G60" s="65">
        <f>AVERAGE(B$56:B$60)</f>
        <v>75760.28</v>
      </c>
      <c r="H60" s="65"/>
      <c r="I60" s="65">
        <f>AVERAGE(C$56:C$60)</f>
        <v>32880.22</v>
      </c>
      <c r="J60" s="65"/>
      <c r="K60" s="65">
        <f>AVERAGE(D$56:D$60)</f>
        <v>93487.5</v>
      </c>
      <c r="L60" s="65"/>
      <c r="M60" s="67">
        <f>AVERAGE(E$56:E$60)</f>
        <v>202128</v>
      </c>
    </row>
    <row r="61" spans="1:13" x14ac:dyDescent="0.25">
      <c r="A61" s="51">
        <v>2008</v>
      </c>
      <c r="B61" s="47">
        <v>46936</v>
      </c>
      <c r="C61" s="15">
        <v>12701.5</v>
      </c>
      <c r="D61" s="15">
        <v>68499.899999999994</v>
      </c>
      <c r="E61" s="34">
        <f t="shared" si="0"/>
        <v>128137.4</v>
      </c>
      <c r="F61" s="68">
        <f>AVERAGE(B$61:B$65)</f>
        <v>57692.5</v>
      </c>
      <c r="G61" s="9"/>
      <c r="H61" s="65">
        <f>AVERAGE(C$61:C$65)</f>
        <v>17579.239999999998</v>
      </c>
      <c r="I61" s="9"/>
      <c r="J61" s="65">
        <f>AVERAGE(D$61:D$65)</f>
        <v>81598.459999999992</v>
      </c>
      <c r="K61" s="9"/>
      <c r="L61" s="65">
        <f>AVERAGE(E$61:E$65)</f>
        <v>156870.20000000001</v>
      </c>
      <c r="M61" s="67"/>
    </row>
    <row r="62" spans="1:13" x14ac:dyDescent="0.25">
      <c r="A62" s="51">
        <v>2009</v>
      </c>
      <c r="B62" s="47">
        <v>42818.6</v>
      </c>
      <c r="C62" s="15">
        <v>10861.2</v>
      </c>
      <c r="D62" s="15">
        <v>54698.7</v>
      </c>
      <c r="E62" s="34">
        <f t="shared" si="0"/>
        <v>108378.5</v>
      </c>
      <c r="F62" s="68">
        <f>AVERAGE(B$61:B$65)</f>
        <v>57692.5</v>
      </c>
      <c r="G62" s="65"/>
      <c r="H62" s="65">
        <f>AVERAGE(C$61:C$65)</f>
        <v>17579.239999999998</v>
      </c>
      <c r="I62" s="65"/>
      <c r="J62" s="65">
        <f>AVERAGE(D$61:D$65)</f>
        <v>81598.459999999992</v>
      </c>
      <c r="K62" s="9"/>
      <c r="L62" s="65">
        <f>AVERAGE(E$61:E$65)</f>
        <v>156870.20000000001</v>
      </c>
      <c r="M62" s="67"/>
    </row>
    <row r="63" spans="1:13" x14ac:dyDescent="0.25">
      <c r="A63" s="51">
        <v>2010</v>
      </c>
      <c r="B63" s="47">
        <v>54982.7</v>
      </c>
      <c r="C63" s="15">
        <v>17549</v>
      </c>
      <c r="D63" s="15">
        <v>83939.199999999997</v>
      </c>
      <c r="E63" s="34">
        <f t="shared" si="0"/>
        <v>156470.9</v>
      </c>
      <c r="F63" s="68">
        <f>AVERAGE(B$61:B$65)</f>
        <v>57692.5</v>
      </c>
      <c r="G63" s="65"/>
      <c r="H63" s="65">
        <f>AVERAGE(C$61:C$65)</f>
        <v>17579.239999999998</v>
      </c>
      <c r="I63" s="65"/>
      <c r="J63" s="65">
        <f>AVERAGE(D$61:D$65)</f>
        <v>81598.459999999992</v>
      </c>
      <c r="K63" s="9"/>
      <c r="L63" s="65">
        <f>AVERAGE(E$61:E$65)</f>
        <v>156870.20000000001</v>
      </c>
      <c r="M63" s="67"/>
    </row>
    <row r="64" spans="1:13" x14ac:dyDescent="0.25">
      <c r="A64" s="51">
        <v>2011</v>
      </c>
      <c r="B64" s="47">
        <v>57161.3</v>
      </c>
      <c r="C64" s="15">
        <v>22208.5</v>
      </c>
      <c r="D64" s="15">
        <v>74467.399999999994</v>
      </c>
      <c r="E64" s="34">
        <f t="shared" si="0"/>
        <v>153837.20000000001</v>
      </c>
      <c r="F64" s="68">
        <f>AVERAGE(B$61:B$65)</f>
        <v>57692.5</v>
      </c>
      <c r="G64" s="65"/>
      <c r="H64" s="65">
        <f>AVERAGE(C$61:C$65)</f>
        <v>17579.239999999998</v>
      </c>
      <c r="I64" s="65"/>
      <c r="J64" s="65">
        <f>AVERAGE(D$61:D$65)</f>
        <v>81598.459999999992</v>
      </c>
      <c r="K64" s="9"/>
      <c r="L64" s="65">
        <f>AVERAGE(E$61:E$65)</f>
        <v>156870.20000000001</v>
      </c>
      <c r="M64" s="67"/>
    </row>
    <row r="65" spans="1:13" x14ac:dyDescent="0.25">
      <c r="A65" s="51">
        <v>2012</v>
      </c>
      <c r="B65" s="47">
        <v>86563.9</v>
      </c>
      <c r="C65" s="15">
        <v>24576</v>
      </c>
      <c r="D65" s="15">
        <v>126387.1</v>
      </c>
      <c r="E65" s="34">
        <f t="shared" si="0"/>
        <v>237527</v>
      </c>
      <c r="F65" s="68">
        <f>AVERAGE(B$61:B$65)</f>
        <v>57692.5</v>
      </c>
      <c r="G65" s="65"/>
      <c r="H65" s="65">
        <f>AVERAGE(C$61:C$65)</f>
        <v>17579.239999999998</v>
      </c>
      <c r="I65" s="65"/>
      <c r="J65" s="65">
        <f>AVERAGE(D$61:D$65)</f>
        <v>81598.459999999992</v>
      </c>
      <c r="K65" s="9"/>
      <c r="L65" s="65">
        <f>AVERAGE(E$61:E$65)</f>
        <v>156870.20000000001</v>
      </c>
      <c r="M65" s="67"/>
    </row>
    <row r="66" spans="1:13" ht="15.75" thickBot="1" x14ac:dyDescent="0.3">
      <c r="A66" s="52">
        <v>2013</v>
      </c>
      <c r="B66" s="84"/>
      <c r="C66" s="71"/>
      <c r="D66" s="71"/>
      <c r="E66" s="72"/>
      <c r="F66" s="35"/>
      <c r="G66" s="71"/>
      <c r="H66" s="71"/>
      <c r="I66" s="71"/>
      <c r="J66" s="71"/>
      <c r="K66" s="71"/>
      <c r="L66" s="71"/>
      <c r="M66" s="72"/>
    </row>
  </sheetData>
  <mergeCells count="2">
    <mergeCell ref="B1:D1"/>
    <mergeCell ref="F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zoomScale="60" zoomScaleNormal="60" workbookViewId="0">
      <selection activeCell="AL21" sqref="AL21"/>
    </sheetView>
  </sheetViews>
  <sheetFormatPr defaultRowHeight="15" x14ac:dyDescent="0.25"/>
  <cols>
    <col min="1" max="1" width="9.140625" style="3"/>
    <col min="2" max="2" width="41.85546875" bestFit="1" customWidth="1"/>
    <col min="3" max="4" width="42.28515625" bestFit="1" customWidth="1"/>
    <col min="5" max="5" width="47.28515625" style="4" bestFit="1" customWidth="1"/>
    <col min="6" max="6" width="12.85546875" style="4" customWidth="1"/>
    <col min="7" max="7" width="9.140625" style="3"/>
    <col min="8" max="8" width="42.5703125" bestFit="1" customWidth="1"/>
    <col min="9" max="10" width="43" bestFit="1" customWidth="1"/>
    <col min="11" max="11" width="48" style="4" bestFit="1" customWidth="1"/>
    <col min="12" max="12" width="11.85546875" style="4" customWidth="1"/>
    <col min="13" max="13" width="44.140625" bestFit="1" customWidth="1"/>
    <col min="14" max="15" width="44" bestFit="1" customWidth="1"/>
    <col min="16" max="16" width="49" bestFit="1" customWidth="1"/>
    <col min="17" max="17" width="37.42578125" customWidth="1"/>
    <col min="18" max="18" width="26.7109375" customWidth="1"/>
    <col min="19" max="19" width="41.42578125" customWidth="1"/>
    <col min="20" max="20" width="26.7109375" customWidth="1"/>
    <col min="21" max="21" width="41.28515625" customWidth="1"/>
    <col min="22" max="22" width="26.7109375" customWidth="1"/>
    <col min="23" max="23" width="45.28515625" customWidth="1"/>
    <col min="24" max="24" width="26.7109375" customWidth="1"/>
    <col min="25" max="25" width="4.140625" customWidth="1"/>
    <col min="26" max="26" width="61.85546875" bestFit="1" customWidth="1"/>
    <col min="27" max="27" width="62.28515625" bestFit="1" customWidth="1"/>
    <col min="28" max="28" width="63.7109375" bestFit="1" customWidth="1"/>
    <col min="29" max="29" width="16" customWidth="1"/>
    <col min="30" max="30" width="17.140625" customWidth="1"/>
  </cols>
  <sheetData>
    <row r="1" spans="1:28" s="5" customFormat="1" ht="16.5" thickBot="1" x14ac:dyDescent="0.3">
      <c r="A1" s="97"/>
      <c r="B1" s="186" t="s">
        <v>67</v>
      </c>
      <c r="C1" s="187"/>
      <c r="D1" s="187"/>
      <c r="E1" s="188"/>
      <c r="F1" s="96"/>
      <c r="G1" s="102"/>
      <c r="H1" s="183" t="s">
        <v>66</v>
      </c>
      <c r="I1" s="184"/>
      <c r="J1" s="184"/>
      <c r="K1" s="185"/>
      <c r="L1" s="108"/>
      <c r="M1" s="180" t="s">
        <v>65</v>
      </c>
      <c r="N1" s="181"/>
      <c r="O1" s="181"/>
      <c r="P1" s="182"/>
      <c r="Q1" s="180" t="s">
        <v>125</v>
      </c>
      <c r="R1" s="181"/>
      <c r="S1" s="181"/>
      <c r="T1" s="181"/>
      <c r="U1" s="181"/>
      <c r="V1" s="181"/>
      <c r="W1" s="181"/>
      <c r="X1" s="189"/>
      <c r="Z1" s="177" t="s">
        <v>110</v>
      </c>
      <c r="AA1" s="178"/>
      <c r="AB1" s="179"/>
    </row>
    <row r="2" spans="1:28" ht="15.75" thickBot="1" x14ac:dyDescent="0.3">
      <c r="A2" s="106" t="s">
        <v>0</v>
      </c>
      <c r="B2" s="105" t="s">
        <v>22</v>
      </c>
      <c r="C2" s="103" t="s">
        <v>23</v>
      </c>
      <c r="D2" s="103" t="s">
        <v>24</v>
      </c>
      <c r="E2" s="104" t="s">
        <v>116</v>
      </c>
      <c r="F2" s="8"/>
      <c r="G2" s="49" t="s">
        <v>0</v>
      </c>
      <c r="H2" s="45" t="s">
        <v>40</v>
      </c>
      <c r="I2" s="43" t="s">
        <v>41</v>
      </c>
      <c r="J2" s="43" t="s">
        <v>42</v>
      </c>
      <c r="K2" s="44" t="s">
        <v>117</v>
      </c>
      <c r="L2" s="8"/>
      <c r="M2" s="56" t="s">
        <v>62</v>
      </c>
      <c r="N2" s="43" t="s">
        <v>63</v>
      </c>
      <c r="O2" s="43" t="s">
        <v>64</v>
      </c>
      <c r="P2" s="110" t="s">
        <v>118</v>
      </c>
      <c r="Q2" s="167" t="s">
        <v>126</v>
      </c>
      <c r="R2" s="165"/>
      <c r="S2" s="165" t="s">
        <v>127</v>
      </c>
      <c r="T2" s="165"/>
      <c r="U2" s="165" t="s">
        <v>128</v>
      </c>
      <c r="V2" s="165"/>
      <c r="W2" s="165" t="s">
        <v>129</v>
      </c>
      <c r="X2" s="166"/>
      <c r="Y2" s="4"/>
      <c r="Z2" s="56" t="s">
        <v>43</v>
      </c>
      <c r="AA2" s="43" t="s">
        <v>44</v>
      </c>
      <c r="AB2" s="44" t="s">
        <v>45</v>
      </c>
    </row>
    <row r="3" spans="1:28" x14ac:dyDescent="0.25">
      <c r="A3" s="50">
        <v>1950</v>
      </c>
      <c r="B3" s="100">
        <v>0</v>
      </c>
      <c r="C3" s="98">
        <v>0</v>
      </c>
      <c r="D3" s="98">
        <v>0</v>
      </c>
      <c r="E3" s="99">
        <f>SUM(B3:D3)</f>
        <v>0</v>
      </c>
      <c r="F3" s="95"/>
      <c r="G3" s="50">
        <v>1950</v>
      </c>
      <c r="H3" s="100">
        <v>0</v>
      </c>
      <c r="I3" s="98">
        <v>0</v>
      </c>
      <c r="J3" s="98">
        <v>0</v>
      </c>
      <c r="K3" s="99">
        <f>SUM(H3:J3)</f>
        <v>0</v>
      </c>
      <c r="L3" s="95"/>
      <c r="M3" s="55">
        <f>AugSupplyvsReq!B3</f>
        <v>0</v>
      </c>
      <c r="N3" s="74">
        <f t="shared" ref="N3:N34" si="0">I3+C3</f>
        <v>0</v>
      </c>
      <c r="O3" s="74">
        <f t="shared" ref="O3:O34" si="1">J3+D3</f>
        <v>0</v>
      </c>
      <c r="P3" s="111">
        <f>SUM(M3:O3)</f>
        <v>0</v>
      </c>
      <c r="Q3" s="55"/>
      <c r="R3" s="74"/>
      <c r="S3" s="74"/>
      <c r="T3" s="74"/>
      <c r="U3" s="74"/>
      <c r="V3" s="74"/>
      <c r="W3" s="74"/>
      <c r="X3" s="75"/>
      <c r="Z3" s="55"/>
      <c r="AA3" s="74"/>
      <c r="AB3" s="75"/>
    </row>
    <row r="4" spans="1:28" x14ac:dyDescent="0.25">
      <c r="A4" s="51">
        <v>1951</v>
      </c>
      <c r="B4" s="101">
        <v>0</v>
      </c>
      <c r="C4" s="22">
        <v>0</v>
      </c>
      <c r="D4" s="22">
        <v>0</v>
      </c>
      <c r="E4" s="93">
        <f t="shared" ref="E4:E65" si="2">SUM(B4:D4)</f>
        <v>0</v>
      </c>
      <c r="F4" s="95"/>
      <c r="G4" s="51">
        <v>1951</v>
      </c>
      <c r="H4" s="101">
        <v>0</v>
      </c>
      <c r="I4" s="22">
        <v>0</v>
      </c>
      <c r="J4" s="22">
        <v>0</v>
      </c>
      <c r="K4" s="93">
        <f t="shared" ref="K4:K65" si="3">SUM(H4:J4)</f>
        <v>0</v>
      </c>
      <c r="L4" s="95"/>
      <c r="M4" s="33">
        <f t="shared" ref="M4:M35" si="4">H4+B4</f>
        <v>0</v>
      </c>
      <c r="N4" s="9">
        <f t="shared" si="0"/>
        <v>0</v>
      </c>
      <c r="O4" s="9">
        <f t="shared" si="1"/>
        <v>0</v>
      </c>
      <c r="P4" s="112">
        <f t="shared" ref="P4:P65" si="5">SUM(M4:O4)</f>
        <v>0</v>
      </c>
      <c r="Q4" s="33"/>
      <c r="R4" s="9"/>
      <c r="S4" s="9"/>
      <c r="T4" s="9"/>
      <c r="U4" s="9"/>
      <c r="V4" s="9"/>
      <c r="W4" s="9"/>
      <c r="X4" s="66"/>
      <c r="Z4" s="33"/>
      <c r="AA4" s="9"/>
      <c r="AB4" s="66"/>
    </row>
    <row r="5" spans="1:28" x14ac:dyDescent="0.25">
      <c r="A5" s="51">
        <v>1952</v>
      </c>
      <c r="B5" s="101">
        <v>0</v>
      </c>
      <c r="C5" s="22">
        <v>0</v>
      </c>
      <c r="D5" s="22">
        <v>0</v>
      </c>
      <c r="E5" s="93">
        <f t="shared" si="2"/>
        <v>0</v>
      </c>
      <c r="F5" s="95"/>
      <c r="G5" s="51">
        <v>1952</v>
      </c>
      <c r="H5" s="101">
        <v>0</v>
      </c>
      <c r="I5" s="22">
        <v>0</v>
      </c>
      <c r="J5" s="22">
        <v>0</v>
      </c>
      <c r="K5" s="93">
        <f t="shared" si="3"/>
        <v>0</v>
      </c>
      <c r="L5" s="95"/>
      <c r="M5" s="33">
        <f t="shared" si="4"/>
        <v>0</v>
      </c>
      <c r="N5" s="9">
        <f t="shared" si="0"/>
        <v>0</v>
      </c>
      <c r="O5" s="9">
        <f t="shared" si="1"/>
        <v>0</v>
      </c>
      <c r="P5" s="112">
        <f t="shared" si="5"/>
        <v>0</v>
      </c>
      <c r="Q5" s="33"/>
      <c r="R5" s="9"/>
      <c r="S5" s="9"/>
      <c r="T5" s="9"/>
      <c r="U5" s="9"/>
      <c r="V5" s="9"/>
      <c r="W5" s="9"/>
      <c r="X5" s="66"/>
      <c r="Z5" s="33"/>
      <c r="AA5" s="9"/>
      <c r="AB5" s="66"/>
    </row>
    <row r="6" spans="1:28" x14ac:dyDescent="0.25">
      <c r="A6" s="51">
        <v>1953</v>
      </c>
      <c r="B6" s="101">
        <v>0</v>
      </c>
      <c r="C6" s="22">
        <v>0</v>
      </c>
      <c r="D6" s="22">
        <v>0</v>
      </c>
      <c r="E6" s="93">
        <f t="shared" si="2"/>
        <v>0</v>
      </c>
      <c r="F6" s="95"/>
      <c r="G6" s="51">
        <v>1953</v>
      </c>
      <c r="H6" s="101">
        <v>0</v>
      </c>
      <c r="I6" s="22">
        <v>0</v>
      </c>
      <c r="J6" s="22">
        <v>0</v>
      </c>
      <c r="K6" s="93">
        <f t="shared" si="3"/>
        <v>0</v>
      </c>
      <c r="L6" s="95"/>
      <c r="M6" s="33">
        <f t="shared" si="4"/>
        <v>0</v>
      </c>
      <c r="N6" s="9">
        <f t="shared" si="0"/>
        <v>0</v>
      </c>
      <c r="O6" s="9">
        <f t="shared" si="1"/>
        <v>0</v>
      </c>
      <c r="P6" s="112">
        <f t="shared" si="5"/>
        <v>0</v>
      </c>
      <c r="Q6" s="33"/>
      <c r="R6" s="9"/>
      <c r="S6" s="9"/>
      <c r="T6" s="9"/>
      <c r="U6" s="9"/>
      <c r="V6" s="9"/>
      <c r="W6" s="9"/>
      <c r="X6" s="66"/>
      <c r="Z6" s="33"/>
      <c r="AA6" s="9"/>
      <c r="AB6" s="66"/>
    </row>
    <row r="7" spans="1:28" x14ac:dyDescent="0.25">
      <c r="A7" s="51">
        <v>1954</v>
      </c>
      <c r="B7" s="101">
        <v>0</v>
      </c>
      <c r="C7" s="22">
        <v>0</v>
      </c>
      <c r="D7" s="22">
        <v>0</v>
      </c>
      <c r="E7" s="93">
        <f t="shared" si="2"/>
        <v>0</v>
      </c>
      <c r="F7" s="95"/>
      <c r="G7" s="51">
        <v>1954</v>
      </c>
      <c r="H7" s="101">
        <v>0</v>
      </c>
      <c r="I7" s="22">
        <v>0</v>
      </c>
      <c r="J7" s="22">
        <v>0</v>
      </c>
      <c r="K7" s="93">
        <f t="shared" si="3"/>
        <v>0</v>
      </c>
      <c r="L7" s="95"/>
      <c r="M7" s="33">
        <f t="shared" si="4"/>
        <v>0</v>
      </c>
      <c r="N7" s="9">
        <f t="shared" si="0"/>
        <v>0</v>
      </c>
      <c r="O7" s="9">
        <f t="shared" si="1"/>
        <v>0</v>
      </c>
      <c r="P7" s="112">
        <f t="shared" si="5"/>
        <v>0</v>
      </c>
      <c r="Q7" s="33"/>
      <c r="R7" s="9"/>
      <c r="S7" s="9"/>
      <c r="T7" s="9"/>
      <c r="U7" s="9"/>
      <c r="V7" s="9"/>
      <c r="W7" s="9"/>
      <c r="X7" s="66"/>
      <c r="Z7" s="33"/>
      <c r="AA7" s="9"/>
      <c r="AB7" s="66"/>
    </row>
    <row r="8" spans="1:28" x14ac:dyDescent="0.25">
      <c r="A8" s="51">
        <v>1955</v>
      </c>
      <c r="B8" s="101">
        <v>0</v>
      </c>
      <c r="C8" s="22">
        <v>0</v>
      </c>
      <c r="D8" s="22">
        <v>0</v>
      </c>
      <c r="E8" s="93">
        <f t="shared" si="2"/>
        <v>0</v>
      </c>
      <c r="F8" s="95"/>
      <c r="G8" s="51">
        <v>1955</v>
      </c>
      <c r="H8" s="101">
        <v>0</v>
      </c>
      <c r="I8" s="22">
        <v>0</v>
      </c>
      <c r="J8" s="22">
        <v>0</v>
      </c>
      <c r="K8" s="93">
        <f t="shared" si="3"/>
        <v>0</v>
      </c>
      <c r="L8" s="95"/>
      <c r="M8" s="33">
        <f t="shared" si="4"/>
        <v>0</v>
      </c>
      <c r="N8" s="9">
        <f t="shared" si="0"/>
        <v>0</v>
      </c>
      <c r="O8" s="9">
        <f t="shared" si="1"/>
        <v>0</v>
      </c>
      <c r="P8" s="112">
        <f t="shared" si="5"/>
        <v>0</v>
      </c>
      <c r="Q8" s="33"/>
      <c r="R8" s="9"/>
      <c r="S8" s="9"/>
      <c r="T8" s="9"/>
      <c r="U8" s="9"/>
      <c r="V8" s="9"/>
      <c r="W8" s="9"/>
      <c r="X8" s="66"/>
      <c r="Z8" s="33"/>
      <c r="AA8" s="9"/>
      <c r="AB8" s="66"/>
    </row>
    <row r="9" spans="1:28" x14ac:dyDescent="0.25">
      <c r="A9" s="51">
        <v>1956</v>
      </c>
      <c r="B9" s="101">
        <v>0</v>
      </c>
      <c r="C9" s="22">
        <v>0</v>
      </c>
      <c r="D9" s="22">
        <v>0</v>
      </c>
      <c r="E9" s="93">
        <f t="shared" si="2"/>
        <v>0</v>
      </c>
      <c r="F9" s="95"/>
      <c r="G9" s="51">
        <v>1956</v>
      </c>
      <c r="H9" s="101">
        <v>0</v>
      </c>
      <c r="I9" s="22">
        <v>0</v>
      </c>
      <c r="J9" s="22">
        <v>0</v>
      </c>
      <c r="K9" s="93">
        <f t="shared" si="3"/>
        <v>0</v>
      </c>
      <c r="L9" s="95"/>
      <c r="M9" s="33">
        <f t="shared" si="4"/>
        <v>0</v>
      </c>
      <c r="N9" s="9">
        <f t="shared" si="0"/>
        <v>0</v>
      </c>
      <c r="O9" s="9">
        <f t="shared" si="1"/>
        <v>0</v>
      </c>
      <c r="P9" s="112">
        <f t="shared" si="5"/>
        <v>0</v>
      </c>
      <c r="Q9" s="33"/>
      <c r="R9" s="9"/>
      <c r="S9" s="9"/>
      <c r="T9" s="9"/>
      <c r="U9" s="9"/>
      <c r="V9" s="9"/>
      <c r="W9" s="9"/>
      <c r="X9" s="66"/>
      <c r="Z9" s="33"/>
      <c r="AA9" s="9"/>
      <c r="AB9" s="66"/>
    </row>
    <row r="10" spans="1:28" x14ac:dyDescent="0.25">
      <c r="A10" s="51">
        <v>1957</v>
      </c>
      <c r="B10" s="101">
        <v>0</v>
      </c>
      <c r="C10" s="22">
        <v>0</v>
      </c>
      <c r="D10" s="22">
        <v>0</v>
      </c>
      <c r="E10" s="93">
        <f t="shared" si="2"/>
        <v>0</v>
      </c>
      <c r="F10" s="95"/>
      <c r="G10" s="51">
        <v>1957</v>
      </c>
      <c r="H10" s="101">
        <v>0</v>
      </c>
      <c r="I10" s="22">
        <v>0</v>
      </c>
      <c r="J10" s="22">
        <v>0</v>
      </c>
      <c r="K10" s="93">
        <f t="shared" si="3"/>
        <v>0</v>
      </c>
      <c r="L10" s="95"/>
      <c r="M10" s="33">
        <f t="shared" si="4"/>
        <v>0</v>
      </c>
      <c r="N10" s="9">
        <f t="shared" si="0"/>
        <v>0</v>
      </c>
      <c r="O10" s="9">
        <f t="shared" si="1"/>
        <v>0</v>
      </c>
      <c r="P10" s="112">
        <f t="shared" si="5"/>
        <v>0</v>
      </c>
      <c r="Q10" s="33"/>
      <c r="R10" s="9"/>
      <c r="S10" s="9"/>
      <c r="T10" s="9"/>
      <c r="U10" s="9"/>
      <c r="V10" s="9"/>
      <c r="W10" s="9"/>
      <c r="X10" s="66"/>
      <c r="Z10" s="33"/>
      <c r="AA10" s="9"/>
      <c r="AB10" s="66"/>
    </row>
    <row r="11" spans="1:28" x14ac:dyDescent="0.25">
      <c r="A11" s="51">
        <v>1958</v>
      </c>
      <c r="B11" s="101">
        <v>0</v>
      </c>
      <c r="C11" s="22">
        <v>0</v>
      </c>
      <c r="D11" s="22">
        <v>0</v>
      </c>
      <c r="E11" s="93">
        <f t="shared" si="2"/>
        <v>0</v>
      </c>
      <c r="F11" s="95"/>
      <c r="G11" s="51">
        <v>1958</v>
      </c>
      <c r="H11" s="101">
        <v>0</v>
      </c>
      <c r="I11" s="22">
        <v>0</v>
      </c>
      <c r="J11" s="22">
        <v>0</v>
      </c>
      <c r="K11" s="93">
        <f t="shared" si="3"/>
        <v>0</v>
      </c>
      <c r="L11" s="95"/>
      <c r="M11" s="33">
        <f t="shared" si="4"/>
        <v>0</v>
      </c>
      <c r="N11" s="9">
        <f t="shared" si="0"/>
        <v>0</v>
      </c>
      <c r="O11" s="9">
        <f t="shared" si="1"/>
        <v>0</v>
      </c>
      <c r="P11" s="112">
        <f t="shared" si="5"/>
        <v>0</v>
      </c>
      <c r="Q11" s="33"/>
      <c r="R11" s="9"/>
      <c r="S11" s="9"/>
      <c r="T11" s="9"/>
      <c r="U11" s="9"/>
      <c r="V11" s="9"/>
      <c r="W11" s="9"/>
      <c r="X11" s="66"/>
      <c r="Z11" s="33"/>
      <c r="AA11" s="9"/>
      <c r="AB11" s="66"/>
    </row>
    <row r="12" spans="1:28" x14ac:dyDescent="0.25">
      <c r="A12" s="51">
        <v>1959</v>
      </c>
      <c r="B12" s="101">
        <v>0</v>
      </c>
      <c r="C12" s="22">
        <v>0</v>
      </c>
      <c r="D12" s="22">
        <v>0</v>
      </c>
      <c r="E12" s="93">
        <f t="shared" si="2"/>
        <v>0</v>
      </c>
      <c r="F12" s="95"/>
      <c r="G12" s="51">
        <v>1959</v>
      </c>
      <c r="H12" s="101">
        <v>0</v>
      </c>
      <c r="I12" s="22">
        <v>0</v>
      </c>
      <c r="J12" s="22">
        <v>0</v>
      </c>
      <c r="K12" s="93">
        <f t="shared" si="3"/>
        <v>0</v>
      </c>
      <c r="L12" s="95"/>
      <c r="M12" s="33">
        <f t="shared" si="4"/>
        <v>0</v>
      </c>
      <c r="N12" s="9">
        <f t="shared" si="0"/>
        <v>0</v>
      </c>
      <c r="O12" s="9">
        <f t="shared" si="1"/>
        <v>0</v>
      </c>
      <c r="P12" s="112">
        <f t="shared" si="5"/>
        <v>0</v>
      </c>
      <c r="Q12" s="38"/>
      <c r="R12" s="9"/>
      <c r="S12" s="9"/>
      <c r="T12" s="9"/>
      <c r="U12" s="9"/>
      <c r="V12" s="9"/>
      <c r="W12" s="9"/>
      <c r="X12" s="66"/>
      <c r="Z12" s="33"/>
      <c r="AA12" s="9"/>
      <c r="AB12" s="66"/>
    </row>
    <row r="13" spans="1:28" x14ac:dyDescent="0.25">
      <c r="A13" s="51">
        <v>1960</v>
      </c>
      <c r="B13" s="101">
        <v>0</v>
      </c>
      <c r="C13" s="22">
        <v>0</v>
      </c>
      <c r="D13" s="22">
        <v>0</v>
      </c>
      <c r="E13" s="93">
        <f t="shared" si="2"/>
        <v>0</v>
      </c>
      <c r="F13" s="95"/>
      <c r="G13" s="51">
        <v>1960</v>
      </c>
      <c r="H13" s="101">
        <v>0</v>
      </c>
      <c r="I13" s="22">
        <v>0</v>
      </c>
      <c r="J13" s="22">
        <v>0</v>
      </c>
      <c r="K13" s="93">
        <f t="shared" si="3"/>
        <v>0</v>
      </c>
      <c r="L13" s="95"/>
      <c r="M13" s="33">
        <f t="shared" si="4"/>
        <v>0</v>
      </c>
      <c r="N13" s="9">
        <f t="shared" si="0"/>
        <v>0</v>
      </c>
      <c r="O13" s="9">
        <f t="shared" si="1"/>
        <v>0</v>
      </c>
      <c r="P13" s="112">
        <f t="shared" si="5"/>
        <v>0</v>
      </c>
      <c r="Q13" s="33"/>
      <c r="R13" s="9"/>
      <c r="S13" s="9"/>
      <c r="T13" s="9"/>
      <c r="U13" s="9"/>
      <c r="V13" s="9"/>
      <c r="W13" s="9"/>
      <c r="X13" s="66"/>
      <c r="Z13" s="33"/>
      <c r="AA13" s="9"/>
      <c r="AB13" s="66"/>
    </row>
    <row r="14" spans="1:28" x14ac:dyDescent="0.25">
      <c r="A14" s="51">
        <v>1961</v>
      </c>
      <c r="B14" s="101">
        <v>0</v>
      </c>
      <c r="C14" s="22">
        <v>0</v>
      </c>
      <c r="D14" s="22">
        <v>0</v>
      </c>
      <c r="E14" s="93">
        <f t="shared" si="2"/>
        <v>0</v>
      </c>
      <c r="F14" s="95"/>
      <c r="G14" s="51">
        <v>1961</v>
      </c>
      <c r="H14" s="101">
        <v>0</v>
      </c>
      <c r="I14" s="22">
        <v>0</v>
      </c>
      <c r="J14" s="22">
        <v>0</v>
      </c>
      <c r="K14" s="93">
        <f t="shared" si="3"/>
        <v>0</v>
      </c>
      <c r="L14" s="95"/>
      <c r="M14" s="33">
        <f t="shared" si="4"/>
        <v>0</v>
      </c>
      <c r="N14" s="9">
        <f t="shared" si="0"/>
        <v>0</v>
      </c>
      <c r="O14" s="9">
        <f t="shared" si="1"/>
        <v>0</v>
      </c>
      <c r="P14" s="112">
        <f t="shared" si="5"/>
        <v>0</v>
      </c>
      <c r="Q14" s="33"/>
      <c r="R14" s="9"/>
      <c r="S14" s="9"/>
      <c r="T14" s="9"/>
      <c r="U14" s="9"/>
      <c r="V14" s="9"/>
      <c r="W14" s="9"/>
      <c r="X14" s="66"/>
      <c r="Z14" s="33"/>
      <c r="AA14" s="9"/>
      <c r="AB14" s="66"/>
    </row>
    <row r="15" spans="1:28" x14ac:dyDescent="0.25">
      <c r="A15" s="51">
        <v>1962</v>
      </c>
      <c r="B15" s="101">
        <v>0</v>
      </c>
      <c r="C15" s="22">
        <v>0</v>
      </c>
      <c r="D15" s="22">
        <v>0</v>
      </c>
      <c r="E15" s="93">
        <f t="shared" si="2"/>
        <v>0</v>
      </c>
      <c r="F15" s="95"/>
      <c r="G15" s="51">
        <v>1962</v>
      </c>
      <c r="H15" s="101">
        <v>0</v>
      </c>
      <c r="I15" s="22">
        <v>0</v>
      </c>
      <c r="J15" s="22">
        <v>0</v>
      </c>
      <c r="K15" s="93">
        <f t="shared" si="3"/>
        <v>0</v>
      </c>
      <c r="L15" s="95"/>
      <c r="M15" s="33">
        <f t="shared" si="4"/>
        <v>0</v>
      </c>
      <c r="N15" s="9">
        <f t="shared" si="0"/>
        <v>0</v>
      </c>
      <c r="O15" s="9">
        <f t="shared" si="1"/>
        <v>0</v>
      </c>
      <c r="P15" s="112">
        <f t="shared" si="5"/>
        <v>0</v>
      </c>
      <c r="Q15" s="33"/>
      <c r="R15" s="9"/>
      <c r="S15" s="9"/>
      <c r="T15" s="9"/>
      <c r="U15" s="9"/>
      <c r="V15" s="9"/>
      <c r="W15" s="9"/>
      <c r="X15" s="66"/>
      <c r="Z15" s="33"/>
      <c r="AA15" s="9"/>
      <c r="AB15" s="66"/>
    </row>
    <row r="16" spans="1:28" x14ac:dyDescent="0.25">
      <c r="A16" s="51">
        <v>1963</v>
      </c>
      <c r="B16" s="101">
        <v>0</v>
      </c>
      <c r="C16" s="22">
        <v>0</v>
      </c>
      <c r="D16" s="22">
        <v>0</v>
      </c>
      <c r="E16" s="93">
        <f t="shared" si="2"/>
        <v>0</v>
      </c>
      <c r="F16" s="95"/>
      <c r="G16" s="51">
        <v>1963</v>
      </c>
      <c r="H16" s="101">
        <v>0</v>
      </c>
      <c r="I16" s="22">
        <v>0</v>
      </c>
      <c r="J16" s="22">
        <v>0</v>
      </c>
      <c r="K16" s="93">
        <f t="shared" si="3"/>
        <v>0</v>
      </c>
      <c r="L16" s="95"/>
      <c r="M16" s="33">
        <f t="shared" si="4"/>
        <v>0</v>
      </c>
      <c r="N16" s="9">
        <f t="shared" si="0"/>
        <v>0</v>
      </c>
      <c r="O16" s="9">
        <f t="shared" si="1"/>
        <v>0</v>
      </c>
      <c r="P16" s="112">
        <f t="shared" si="5"/>
        <v>0</v>
      </c>
      <c r="Q16" s="33"/>
      <c r="R16" s="9"/>
      <c r="S16" s="9"/>
      <c r="T16" s="9"/>
      <c r="U16" s="9"/>
      <c r="V16" s="9"/>
      <c r="W16" s="9"/>
      <c r="X16" s="66"/>
      <c r="Z16" s="33"/>
      <c r="AA16" s="9"/>
      <c r="AB16" s="66"/>
    </row>
    <row r="17" spans="1:28" x14ac:dyDescent="0.25">
      <c r="A17" s="51">
        <v>1964</v>
      </c>
      <c r="B17" s="101">
        <v>0</v>
      </c>
      <c r="C17" s="22">
        <v>0</v>
      </c>
      <c r="D17" s="22">
        <v>0</v>
      </c>
      <c r="E17" s="93">
        <f t="shared" si="2"/>
        <v>0</v>
      </c>
      <c r="F17" s="95"/>
      <c r="G17" s="51">
        <v>1964</v>
      </c>
      <c r="H17" s="101">
        <v>0</v>
      </c>
      <c r="I17" s="22">
        <v>0</v>
      </c>
      <c r="J17" s="22">
        <v>0</v>
      </c>
      <c r="K17" s="93">
        <f t="shared" si="3"/>
        <v>0</v>
      </c>
      <c r="L17" s="95"/>
      <c r="M17" s="33">
        <f t="shared" si="4"/>
        <v>0</v>
      </c>
      <c r="N17" s="9">
        <f t="shared" si="0"/>
        <v>0</v>
      </c>
      <c r="O17" s="9">
        <f t="shared" si="1"/>
        <v>0</v>
      </c>
      <c r="P17" s="112">
        <f t="shared" si="5"/>
        <v>0</v>
      </c>
      <c r="Q17" s="33"/>
      <c r="R17" s="9"/>
      <c r="S17" s="9"/>
      <c r="T17" s="9"/>
      <c r="U17" s="9"/>
      <c r="V17" s="9"/>
      <c r="W17" s="9"/>
      <c r="X17" s="66"/>
      <c r="Z17" s="33"/>
      <c r="AA17" s="9"/>
      <c r="AB17" s="66"/>
    </row>
    <row r="18" spans="1:28" x14ac:dyDescent="0.25">
      <c r="A18" s="51">
        <v>1965</v>
      </c>
      <c r="B18" s="101">
        <v>0</v>
      </c>
      <c r="C18" s="22">
        <v>0</v>
      </c>
      <c r="D18" s="22">
        <v>0</v>
      </c>
      <c r="E18" s="93">
        <f t="shared" si="2"/>
        <v>0</v>
      </c>
      <c r="F18" s="95"/>
      <c r="G18" s="51">
        <v>1965</v>
      </c>
      <c r="H18" s="101">
        <v>0</v>
      </c>
      <c r="I18" s="22">
        <v>0</v>
      </c>
      <c r="J18" s="22">
        <v>0</v>
      </c>
      <c r="K18" s="93">
        <f t="shared" si="3"/>
        <v>0</v>
      </c>
      <c r="L18" s="95"/>
      <c r="M18" s="33">
        <f t="shared" si="4"/>
        <v>0</v>
      </c>
      <c r="N18" s="9">
        <f t="shared" si="0"/>
        <v>0</v>
      </c>
      <c r="O18" s="9">
        <f t="shared" si="1"/>
        <v>0</v>
      </c>
      <c r="P18" s="112">
        <f t="shared" si="5"/>
        <v>0</v>
      </c>
      <c r="Q18" s="33"/>
      <c r="R18" s="9"/>
      <c r="S18" s="9"/>
      <c r="T18" s="9"/>
      <c r="U18" s="9"/>
      <c r="V18" s="9"/>
      <c r="W18" s="9"/>
      <c r="X18" s="66"/>
      <c r="Z18" s="33"/>
      <c r="AA18" s="9"/>
      <c r="AB18" s="66"/>
    </row>
    <row r="19" spans="1:28" x14ac:dyDescent="0.25">
      <c r="A19" s="51">
        <v>1966</v>
      </c>
      <c r="B19" s="101">
        <v>0</v>
      </c>
      <c r="C19" s="22">
        <v>0</v>
      </c>
      <c r="D19" s="22">
        <v>0</v>
      </c>
      <c r="E19" s="93">
        <f t="shared" si="2"/>
        <v>0</v>
      </c>
      <c r="F19" s="95"/>
      <c r="G19" s="51">
        <v>1966</v>
      </c>
      <c r="H19" s="101">
        <v>0</v>
      </c>
      <c r="I19" s="22">
        <v>0</v>
      </c>
      <c r="J19" s="22">
        <v>0</v>
      </c>
      <c r="K19" s="93">
        <f t="shared" si="3"/>
        <v>0</v>
      </c>
      <c r="L19" s="95"/>
      <c r="M19" s="33">
        <f t="shared" si="4"/>
        <v>0</v>
      </c>
      <c r="N19" s="9">
        <f t="shared" si="0"/>
        <v>0</v>
      </c>
      <c r="O19" s="9">
        <f t="shared" si="1"/>
        <v>0</v>
      </c>
      <c r="P19" s="112">
        <f t="shared" si="5"/>
        <v>0</v>
      </c>
      <c r="Q19" s="33"/>
      <c r="R19" s="9"/>
      <c r="S19" s="9"/>
      <c r="T19" s="9"/>
      <c r="U19" s="9"/>
      <c r="V19" s="9"/>
      <c r="W19" s="9"/>
      <c r="X19" s="66"/>
      <c r="Z19" s="33"/>
      <c r="AA19" s="9"/>
      <c r="AB19" s="66"/>
    </row>
    <row r="20" spans="1:28" x14ac:dyDescent="0.25">
      <c r="A20" s="51">
        <v>1967</v>
      </c>
      <c r="B20" s="101">
        <v>0</v>
      </c>
      <c r="C20" s="22">
        <v>0</v>
      </c>
      <c r="D20" s="22">
        <v>0</v>
      </c>
      <c r="E20" s="93">
        <f t="shared" si="2"/>
        <v>0</v>
      </c>
      <c r="F20" s="95"/>
      <c r="G20" s="51">
        <v>1967</v>
      </c>
      <c r="H20" s="101">
        <v>0</v>
      </c>
      <c r="I20" s="22">
        <v>0</v>
      </c>
      <c r="J20" s="22">
        <v>0</v>
      </c>
      <c r="K20" s="93">
        <f t="shared" si="3"/>
        <v>0</v>
      </c>
      <c r="L20" s="95"/>
      <c r="M20" s="33">
        <f t="shared" si="4"/>
        <v>0</v>
      </c>
      <c r="N20" s="9">
        <f t="shared" si="0"/>
        <v>0</v>
      </c>
      <c r="O20" s="9">
        <f t="shared" si="1"/>
        <v>0</v>
      </c>
      <c r="P20" s="112">
        <f t="shared" si="5"/>
        <v>0</v>
      </c>
      <c r="Q20" s="33"/>
      <c r="R20" s="9"/>
      <c r="S20" s="9"/>
      <c r="T20" s="9"/>
      <c r="U20" s="9"/>
      <c r="V20" s="9"/>
      <c r="W20" s="9"/>
      <c r="X20" s="66"/>
      <c r="Z20" s="33"/>
      <c r="AA20" s="9"/>
      <c r="AB20" s="66"/>
    </row>
    <row r="21" spans="1:28" x14ac:dyDescent="0.25">
      <c r="A21" s="51">
        <v>1968</v>
      </c>
      <c r="B21" s="101">
        <v>0</v>
      </c>
      <c r="C21" s="22">
        <v>0</v>
      </c>
      <c r="D21" s="22">
        <v>0</v>
      </c>
      <c r="E21" s="93">
        <f t="shared" si="2"/>
        <v>0</v>
      </c>
      <c r="F21" s="95"/>
      <c r="G21" s="51">
        <v>1968</v>
      </c>
      <c r="H21" s="101">
        <v>0</v>
      </c>
      <c r="I21" s="22">
        <v>0</v>
      </c>
      <c r="J21" s="22">
        <v>0</v>
      </c>
      <c r="K21" s="93">
        <f t="shared" si="3"/>
        <v>0</v>
      </c>
      <c r="L21" s="95"/>
      <c r="M21" s="33">
        <f t="shared" si="4"/>
        <v>0</v>
      </c>
      <c r="N21" s="9">
        <f t="shared" si="0"/>
        <v>0</v>
      </c>
      <c r="O21" s="9">
        <f t="shared" si="1"/>
        <v>0</v>
      </c>
      <c r="P21" s="112">
        <f t="shared" si="5"/>
        <v>0</v>
      </c>
      <c r="Q21" s="33"/>
      <c r="R21" s="9"/>
      <c r="S21" s="9"/>
      <c r="T21" s="9"/>
      <c r="U21" s="9"/>
      <c r="V21" s="9"/>
      <c r="W21" s="9"/>
      <c r="X21" s="66"/>
      <c r="Z21" s="33"/>
      <c r="AA21" s="9"/>
      <c r="AB21" s="66"/>
    </row>
    <row r="22" spans="1:28" x14ac:dyDescent="0.25">
      <c r="A22" s="51">
        <v>1969</v>
      </c>
      <c r="B22" s="101">
        <v>0</v>
      </c>
      <c r="C22" s="22">
        <v>0</v>
      </c>
      <c r="D22" s="22">
        <v>0</v>
      </c>
      <c r="E22" s="93">
        <f t="shared" si="2"/>
        <v>0</v>
      </c>
      <c r="F22" s="95"/>
      <c r="G22" s="51">
        <v>1969</v>
      </c>
      <c r="H22" s="101">
        <v>0</v>
      </c>
      <c r="I22" s="22">
        <v>0</v>
      </c>
      <c r="J22" s="22">
        <v>0</v>
      </c>
      <c r="K22" s="93">
        <f t="shared" si="3"/>
        <v>0</v>
      </c>
      <c r="L22" s="95"/>
      <c r="M22" s="33">
        <f t="shared" si="4"/>
        <v>0</v>
      </c>
      <c r="N22" s="9">
        <f t="shared" si="0"/>
        <v>0</v>
      </c>
      <c r="O22" s="9">
        <f t="shared" si="1"/>
        <v>0</v>
      </c>
      <c r="P22" s="112">
        <f t="shared" si="5"/>
        <v>0</v>
      </c>
      <c r="Q22" s="33"/>
      <c r="R22" s="9"/>
      <c r="S22" s="9"/>
      <c r="T22" s="9"/>
      <c r="U22" s="9"/>
      <c r="V22" s="9"/>
      <c r="W22" s="9"/>
      <c r="X22" s="66"/>
      <c r="Z22" s="33"/>
      <c r="AA22" s="9"/>
      <c r="AB22" s="66"/>
    </row>
    <row r="23" spans="1:28" x14ac:dyDescent="0.25">
      <c r="A23" s="51">
        <v>1970</v>
      </c>
      <c r="B23" s="101">
        <v>0</v>
      </c>
      <c r="C23" s="22">
        <v>0</v>
      </c>
      <c r="D23" s="22">
        <v>0</v>
      </c>
      <c r="E23" s="93">
        <f t="shared" si="2"/>
        <v>0</v>
      </c>
      <c r="F23" s="95"/>
      <c r="G23" s="51">
        <v>1970</v>
      </c>
      <c r="H23" s="101">
        <v>0</v>
      </c>
      <c r="I23" s="22">
        <v>0</v>
      </c>
      <c r="J23" s="22">
        <v>0</v>
      </c>
      <c r="K23" s="93">
        <f t="shared" si="3"/>
        <v>0</v>
      </c>
      <c r="L23" s="95"/>
      <c r="M23" s="33">
        <f t="shared" si="4"/>
        <v>0</v>
      </c>
      <c r="N23" s="9">
        <f t="shared" si="0"/>
        <v>0</v>
      </c>
      <c r="O23" s="9">
        <f t="shared" si="1"/>
        <v>0</v>
      </c>
      <c r="P23" s="112">
        <f t="shared" si="5"/>
        <v>0</v>
      </c>
      <c r="Q23" s="33"/>
      <c r="R23" s="65"/>
      <c r="S23" s="65"/>
      <c r="T23" s="65"/>
      <c r="U23" s="65"/>
      <c r="V23" s="65"/>
      <c r="W23" s="9"/>
      <c r="X23" s="67"/>
      <c r="Z23" s="33"/>
      <c r="AA23" s="9"/>
      <c r="AB23" s="66"/>
    </row>
    <row r="24" spans="1:28" x14ac:dyDescent="0.25">
      <c r="A24" s="51">
        <v>1971</v>
      </c>
      <c r="B24" s="101">
        <v>0</v>
      </c>
      <c r="C24" s="22">
        <v>0</v>
      </c>
      <c r="D24" s="22">
        <v>0</v>
      </c>
      <c r="E24" s="93">
        <f t="shared" si="2"/>
        <v>0</v>
      </c>
      <c r="F24" s="95"/>
      <c r="G24" s="51">
        <v>1971</v>
      </c>
      <c r="H24" s="101">
        <v>0</v>
      </c>
      <c r="I24" s="22">
        <v>0</v>
      </c>
      <c r="J24" s="22">
        <v>0</v>
      </c>
      <c r="K24" s="93">
        <f t="shared" si="3"/>
        <v>0</v>
      </c>
      <c r="L24" s="95"/>
      <c r="M24" s="33">
        <f t="shared" si="4"/>
        <v>0</v>
      </c>
      <c r="N24" s="9">
        <f t="shared" si="0"/>
        <v>0</v>
      </c>
      <c r="O24" s="9">
        <f t="shared" si="1"/>
        <v>0</v>
      </c>
      <c r="P24" s="112">
        <f t="shared" si="5"/>
        <v>0</v>
      </c>
      <c r="Q24" s="33"/>
      <c r="R24" s="65"/>
      <c r="S24" s="65"/>
      <c r="T24" s="65"/>
      <c r="U24" s="65"/>
      <c r="V24" s="65"/>
      <c r="W24" s="65"/>
      <c r="X24" s="67"/>
      <c r="Z24" s="33"/>
      <c r="AA24" s="9"/>
      <c r="AB24" s="66"/>
    </row>
    <row r="25" spans="1:28" x14ac:dyDescent="0.25">
      <c r="A25" s="51">
        <v>1972</v>
      </c>
      <c r="B25" s="101">
        <v>0</v>
      </c>
      <c r="C25" s="22">
        <v>0</v>
      </c>
      <c r="D25" s="22">
        <v>0</v>
      </c>
      <c r="E25" s="93">
        <f t="shared" si="2"/>
        <v>0</v>
      </c>
      <c r="F25" s="95"/>
      <c r="G25" s="51">
        <v>1972</v>
      </c>
      <c r="H25" s="101">
        <v>0</v>
      </c>
      <c r="I25" s="22">
        <v>0</v>
      </c>
      <c r="J25" s="22">
        <v>0</v>
      </c>
      <c r="K25" s="93">
        <f t="shared" si="3"/>
        <v>0</v>
      </c>
      <c r="L25" s="95"/>
      <c r="M25" s="33">
        <f t="shared" si="4"/>
        <v>0</v>
      </c>
      <c r="N25" s="9">
        <f t="shared" si="0"/>
        <v>0</v>
      </c>
      <c r="O25" s="9">
        <f t="shared" si="1"/>
        <v>0</v>
      </c>
      <c r="P25" s="112">
        <f t="shared" si="5"/>
        <v>0</v>
      </c>
      <c r="Q25" s="33"/>
      <c r="R25" s="65"/>
      <c r="S25" s="65"/>
      <c r="T25" s="65"/>
      <c r="U25" s="65"/>
      <c r="V25" s="65"/>
      <c r="W25" s="65"/>
      <c r="X25" s="67"/>
      <c r="Z25" s="33"/>
      <c r="AA25" s="9"/>
      <c r="AB25" s="66"/>
    </row>
    <row r="26" spans="1:28" x14ac:dyDescent="0.25">
      <c r="A26" s="51">
        <v>1973</v>
      </c>
      <c r="B26" s="101">
        <v>0</v>
      </c>
      <c r="C26" s="22">
        <v>0</v>
      </c>
      <c r="D26" s="22">
        <v>0</v>
      </c>
      <c r="E26" s="93">
        <f t="shared" si="2"/>
        <v>0</v>
      </c>
      <c r="F26" s="95"/>
      <c r="G26" s="51">
        <v>1973</v>
      </c>
      <c r="H26" s="101">
        <v>0</v>
      </c>
      <c r="I26" s="22">
        <v>0</v>
      </c>
      <c r="J26" s="22">
        <v>0</v>
      </c>
      <c r="K26" s="93">
        <f t="shared" si="3"/>
        <v>0</v>
      </c>
      <c r="L26" s="95"/>
      <c r="M26" s="33">
        <f t="shared" si="4"/>
        <v>0</v>
      </c>
      <c r="N26" s="9">
        <f t="shared" si="0"/>
        <v>0</v>
      </c>
      <c r="O26" s="9">
        <f t="shared" si="1"/>
        <v>0</v>
      </c>
      <c r="P26" s="112">
        <f t="shared" si="5"/>
        <v>0</v>
      </c>
      <c r="Q26" s="33"/>
      <c r="R26" s="65">
        <f>AVERAGE(M$26:M$30)</f>
        <v>0</v>
      </c>
      <c r="S26" s="9"/>
      <c r="T26" s="65">
        <f>AVERAGE(N$26:N$30)</f>
        <v>0</v>
      </c>
      <c r="U26" s="9"/>
      <c r="V26" s="65">
        <f>AVERAGE(O$26:O$30)</f>
        <v>0</v>
      </c>
      <c r="W26" s="9"/>
      <c r="X26" s="67">
        <f>AVERAGE(P$26:P$30)</f>
        <v>0</v>
      </c>
      <c r="Z26" s="33"/>
      <c r="AA26" s="9"/>
      <c r="AB26" s="66"/>
    </row>
    <row r="27" spans="1:28" x14ac:dyDescent="0.25">
      <c r="A27" s="51">
        <v>1974</v>
      </c>
      <c r="B27" s="101">
        <v>0</v>
      </c>
      <c r="C27" s="22">
        <v>0</v>
      </c>
      <c r="D27" s="22">
        <v>0</v>
      </c>
      <c r="E27" s="93">
        <f t="shared" si="2"/>
        <v>0</v>
      </c>
      <c r="F27" s="95"/>
      <c r="G27" s="51">
        <v>1974</v>
      </c>
      <c r="H27" s="101">
        <v>0</v>
      </c>
      <c r="I27" s="22">
        <v>0</v>
      </c>
      <c r="J27" s="22">
        <v>0</v>
      </c>
      <c r="K27" s="93">
        <f t="shared" si="3"/>
        <v>0</v>
      </c>
      <c r="L27" s="95"/>
      <c r="M27" s="33">
        <f t="shared" si="4"/>
        <v>0</v>
      </c>
      <c r="N27" s="9">
        <f t="shared" si="0"/>
        <v>0</v>
      </c>
      <c r="O27" s="9">
        <f t="shared" si="1"/>
        <v>0</v>
      </c>
      <c r="P27" s="112">
        <f t="shared" si="5"/>
        <v>0</v>
      </c>
      <c r="Q27" s="33"/>
      <c r="R27" s="65">
        <f>AVERAGE(M$26:M$30)</f>
        <v>0</v>
      </c>
      <c r="S27" s="65"/>
      <c r="T27" s="65">
        <f>AVERAGE(N$26:N$30)</f>
        <v>0</v>
      </c>
      <c r="U27" s="65"/>
      <c r="V27" s="65">
        <f>AVERAGE(O$26:O$30)</f>
        <v>0</v>
      </c>
      <c r="W27" s="65"/>
      <c r="X27" s="67">
        <f>AVERAGE(P$26:P$30)</f>
        <v>0</v>
      </c>
      <c r="Z27" s="33"/>
      <c r="AA27" s="9"/>
      <c r="AB27" s="66"/>
    </row>
    <row r="28" spans="1:28" x14ac:dyDescent="0.25">
      <c r="A28" s="51">
        <v>1975</v>
      </c>
      <c r="B28" s="101">
        <v>0</v>
      </c>
      <c r="C28" s="22">
        <v>0</v>
      </c>
      <c r="D28" s="22">
        <v>0</v>
      </c>
      <c r="E28" s="93">
        <f t="shared" si="2"/>
        <v>0</v>
      </c>
      <c r="F28" s="95"/>
      <c r="G28" s="51">
        <v>1975</v>
      </c>
      <c r="H28" s="101">
        <v>0</v>
      </c>
      <c r="I28" s="22">
        <v>0</v>
      </c>
      <c r="J28" s="22">
        <v>0</v>
      </c>
      <c r="K28" s="93">
        <f t="shared" si="3"/>
        <v>0</v>
      </c>
      <c r="L28" s="95"/>
      <c r="M28" s="33">
        <f t="shared" si="4"/>
        <v>0</v>
      </c>
      <c r="N28" s="9">
        <f t="shared" si="0"/>
        <v>0</v>
      </c>
      <c r="O28" s="9">
        <f t="shared" si="1"/>
        <v>0</v>
      </c>
      <c r="P28" s="112">
        <f t="shared" si="5"/>
        <v>0</v>
      </c>
      <c r="Q28" s="33"/>
      <c r="R28" s="65">
        <f>AVERAGE(M$26:M$30)</f>
        <v>0</v>
      </c>
      <c r="S28" s="65"/>
      <c r="T28" s="65">
        <f>AVERAGE(N$26:N$30)</f>
        <v>0</v>
      </c>
      <c r="U28" s="65"/>
      <c r="V28" s="65">
        <f>AVERAGE(O$26:O$30)</f>
        <v>0</v>
      </c>
      <c r="W28" s="65"/>
      <c r="X28" s="67">
        <f>AVERAGE(P$26:P$30)</f>
        <v>0</v>
      </c>
      <c r="Z28" s="33"/>
      <c r="AA28" s="9"/>
      <c r="AB28" s="66"/>
    </row>
    <row r="29" spans="1:28" x14ac:dyDescent="0.25">
      <c r="A29" s="51">
        <v>1976</v>
      </c>
      <c r="B29" s="101">
        <v>0</v>
      </c>
      <c r="C29" s="22">
        <v>0</v>
      </c>
      <c r="D29" s="22">
        <v>0</v>
      </c>
      <c r="E29" s="93">
        <f t="shared" si="2"/>
        <v>0</v>
      </c>
      <c r="F29" s="95"/>
      <c r="G29" s="51">
        <v>1976</v>
      </c>
      <c r="H29" s="101">
        <v>0</v>
      </c>
      <c r="I29" s="22">
        <v>0</v>
      </c>
      <c r="J29" s="22">
        <v>0</v>
      </c>
      <c r="K29" s="93">
        <f t="shared" si="3"/>
        <v>0</v>
      </c>
      <c r="L29" s="95"/>
      <c r="M29" s="33">
        <f t="shared" si="4"/>
        <v>0</v>
      </c>
      <c r="N29" s="9">
        <f t="shared" si="0"/>
        <v>0</v>
      </c>
      <c r="O29" s="9">
        <f t="shared" si="1"/>
        <v>0</v>
      </c>
      <c r="P29" s="112">
        <f t="shared" si="5"/>
        <v>0</v>
      </c>
      <c r="Q29" s="33"/>
      <c r="R29" s="65">
        <f>AVERAGE(M$26:M$30)</f>
        <v>0</v>
      </c>
      <c r="S29" s="65"/>
      <c r="T29" s="65">
        <f>AVERAGE(N$26:N$30)</f>
        <v>0</v>
      </c>
      <c r="U29" s="65"/>
      <c r="V29" s="65">
        <f>AVERAGE(O$26:O$30)</f>
        <v>0</v>
      </c>
      <c r="W29" s="65"/>
      <c r="X29" s="67">
        <f>AVERAGE(P$26:P$30)</f>
        <v>0</v>
      </c>
      <c r="Z29" s="33"/>
      <c r="AA29" s="9"/>
      <c r="AB29" s="66"/>
    </row>
    <row r="30" spans="1:28" x14ac:dyDescent="0.25">
      <c r="A30" s="51">
        <v>1977</v>
      </c>
      <c r="B30" s="101">
        <v>0</v>
      </c>
      <c r="C30" s="22">
        <v>0</v>
      </c>
      <c r="D30" s="22">
        <v>0</v>
      </c>
      <c r="E30" s="93">
        <f t="shared" si="2"/>
        <v>0</v>
      </c>
      <c r="F30" s="95"/>
      <c r="G30" s="51">
        <v>1977</v>
      </c>
      <c r="H30" s="101">
        <v>0</v>
      </c>
      <c r="I30" s="22">
        <v>0</v>
      </c>
      <c r="J30" s="22">
        <v>0</v>
      </c>
      <c r="K30" s="93">
        <f t="shared" si="3"/>
        <v>0</v>
      </c>
      <c r="L30" s="95"/>
      <c r="M30" s="33">
        <f t="shared" si="4"/>
        <v>0</v>
      </c>
      <c r="N30" s="9">
        <f t="shared" si="0"/>
        <v>0</v>
      </c>
      <c r="O30" s="9">
        <f t="shared" si="1"/>
        <v>0</v>
      </c>
      <c r="P30" s="112">
        <f t="shared" si="5"/>
        <v>0</v>
      </c>
      <c r="Q30" s="33"/>
      <c r="R30" s="65">
        <f>AVERAGE(M$26:M$30)</f>
        <v>0</v>
      </c>
      <c r="S30" s="65"/>
      <c r="T30" s="65">
        <f>AVERAGE(N$26:N$30)</f>
        <v>0</v>
      </c>
      <c r="U30" s="65"/>
      <c r="V30" s="65">
        <f>AVERAGE(O$26:O$30)</f>
        <v>0</v>
      </c>
      <c r="W30" s="65"/>
      <c r="X30" s="67">
        <f>AVERAGE(P$26:P$30)</f>
        <v>0</v>
      </c>
      <c r="Z30" s="33"/>
      <c r="AA30" s="9"/>
      <c r="AB30" s="66"/>
    </row>
    <row r="31" spans="1:28" x14ac:dyDescent="0.25">
      <c r="A31" s="51">
        <v>1978</v>
      </c>
      <c r="B31" s="101">
        <v>0</v>
      </c>
      <c r="C31" s="22">
        <v>0</v>
      </c>
      <c r="D31" s="22">
        <v>0</v>
      </c>
      <c r="E31" s="93">
        <f t="shared" si="2"/>
        <v>0</v>
      </c>
      <c r="F31" s="95"/>
      <c r="G31" s="51">
        <v>1978</v>
      </c>
      <c r="H31" s="101">
        <v>0</v>
      </c>
      <c r="I31" s="22">
        <v>0</v>
      </c>
      <c r="J31" s="22">
        <v>0</v>
      </c>
      <c r="K31" s="93">
        <f t="shared" si="3"/>
        <v>0</v>
      </c>
      <c r="L31" s="95"/>
      <c r="M31" s="33">
        <f t="shared" si="4"/>
        <v>0</v>
      </c>
      <c r="N31" s="9">
        <f t="shared" si="0"/>
        <v>0</v>
      </c>
      <c r="O31" s="9">
        <f t="shared" si="1"/>
        <v>0</v>
      </c>
      <c r="P31" s="112">
        <f t="shared" si="5"/>
        <v>0</v>
      </c>
      <c r="Q31" s="68">
        <f>AVERAGE(M$31:M$35)</f>
        <v>9697.36</v>
      </c>
      <c r="R31" s="9"/>
      <c r="S31" s="65">
        <f>AVERAGE(N$31:N$35)</f>
        <v>173.94</v>
      </c>
      <c r="T31" s="9"/>
      <c r="U31" s="65">
        <f>AVERAGE(O$31:O$35)</f>
        <v>3062.64</v>
      </c>
      <c r="V31" s="9"/>
      <c r="W31" s="65">
        <f>AVERAGE(P$31:P$35)</f>
        <v>12933.939999999999</v>
      </c>
      <c r="X31" s="67"/>
      <c r="Z31" s="33"/>
      <c r="AA31" s="9"/>
      <c r="AB31" s="66"/>
    </row>
    <row r="32" spans="1:28" ht="15.75" thickBot="1" x14ac:dyDescent="0.3">
      <c r="A32" s="51">
        <v>1979</v>
      </c>
      <c r="B32" s="101">
        <v>0</v>
      </c>
      <c r="C32" s="22">
        <v>0</v>
      </c>
      <c r="D32" s="22">
        <v>0</v>
      </c>
      <c r="E32" s="93">
        <f t="shared" si="2"/>
        <v>0</v>
      </c>
      <c r="F32" s="95"/>
      <c r="G32" s="51">
        <v>1979</v>
      </c>
      <c r="H32" s="101">
        <v>9032.7999999999993</v>
      </c>
      <c r="I32" s="22">
        <v>380.8</v>
      </c>
      <c r="J32" s="22">
        <v>1687.6</v>
      </c>
      <c r="K32" s="93">
        <f t="shared" si="3"/>
        <v>11101.199999999999</v>
      </c>
      <c r="L32" s="95"/>
      <c r="M32" s="33">
        <f t="shared" si="4"/>
        <v>9032.7999999999993</v>
      </c>
      <c r="N32" s="9">
        <f t="shared" si="0"/>
        <v>380.8</v>
      </c>
      <c r="O32" s="9">
        <f t="shared" si="1"/>
        <v>1687.6</v>
      </c>
      <c r="P32" s="112">
        <f t="shared" si="5"/>
        <v>11101.199999999999</v>
      </c>
      <c r="Q32" s="68">
        <f>AVERAGE(M$31:M$35)</f>
        <v>9697.36</v>
      </c>
      <c r="R32" s="65"/>
      <c r="S32" s="65">
        <f>AVERAGE(N$31:N$35)</f>
        <v>173.94</v>
      </c>
      <c r="T32" s="65"/>
      <c r="U32" s="65">
        <f>AVERAGE(O$31:O$35)</f>
        <v>3062.64</v>
      </c>
      <c r="V32" s="65"/>
      <c r="W32" s="65">
        <f>AVERAGE(P$31:P$35)</f>
        <v>12933.939999999999</v>
      </c>
      <c r="X32" s="67"/>
      <c r="Z32" s="68">
        <v>9153</v>
      </c>
      <c r="AA32" s="9"/>
      <c r="AB32" s="67">
        <v>1351</v>
      </c>
    </row>
    <row r="33" spans="1:30" ht="15.75" thickBot="1" x14ac:dyDescent="0.3">
      <c r="A33" s="51">
        <v>1980</v>
      </c>
      <c r="B33" s="101">
        <v>0</v>
      </c>
      <c r="C33" s="22">
        <v>0</v>
      </c>
      <c r="D33" s="22">
        <v>0</v>
      </c>
      <c r="E33" s="93">
        <f t="shared" si="2"/>
        <v>0</v>
      </c>
      <c r="F33" s="95"/>
      <c r="G33" s="51">
        <v>1980</v>
      </c>
      <c r="H33" s="101">
        <v>4421.7</v>
      </c>
      <c r="I33" s="22">
        <v>204.3</v>
      </c>
      <c r="J33" s="22">
        <v>2516.1999999999998</v>
      </c>
      <c r="K33" s="93">
        <f t="shared" si="3"/>
        <v>7142.2</v>
      </c>
      <c r="L33" s="95"/>
      <c r="M33" s="33">
        <f t="shared" si="4"/>
        <v>4421.7</v>
      </c>
      <c r="N33" s="9">
        <f t="shared" si="0"/>
        <v>204.3</v>
      </c>
      <c r="O33" s="9">
        <f t="shared" si="1"/>
        <v>2516.1999999999998</v>
      </c>
      <c r="P33" s="112">
        <f t="shared" si="5"/>
        <v>7142.2</v>
      </c>
      <c r="Q33" s="68">
        <f>AVERAGE(M$31:M$35)</f>
        <v>9697.36</v>
      </c>
      <c r="R33" s="65"/>
      <c r="S33" s="65">
        <f>AVERAGE(N$31:N$35)</f>
        <v>173.94</v>
      </c>
      <c r="T33" s="65"/>
      <c r="U33" s="65">
        <f>AVERAGE(O$31:O$35)</f>
        <v>3062.64</v>
      </c>
      <c r="V33" s="9"/>
      <c r="W33" s="65">
        <f>AVERAGE(P$31:P$35)</f>
        <v>12933.939999999999</v>
      </c>
      <c r="X33" s="66"/>
      <c r="Z33" s="68">
        <v>9786.8130000000001</v>
      </c>
      <c r="AA33" s="65">
        <v>5296</v>
      </c>
      <c r="AB33" s="114">
        <v>2590</v>
      </c>
      <c r="AC33" s="88"/>
      <c r="AD33" s="81" t="s">
        <v>58</v>
      </c>
    </row>
    <row r="34" spans="1:30" x14ac:dyDescent="0.25">
      <c r="A34" s="51">
        <v>1981</v>
      </c>
      <c r="B34" s="101">
        <v>0</v>
      </c>
      <c r="C34" s="22">
        <v>0</v>
      </c>
      <c r="D34" s="22">
        <v>0</v>
      </c>
      <c r="E34" s="93">
        <f t="shared" si="2"/>
        <v>0</v>
      </c>
      <c r="F34" s="95"/>
      <c r="G34" s="51">
        <v>1981</v>
      </c>
      <c r="H34" s="101">
        <v>20360.599999999999</v>
      </c>
      <c r="I34" s="22">
        <v>0</v>
      </c>
      <c r="J34" s="22">
        <v>5265</v>
      </c>
      <c r="K34" s="93">
        <f t="shared" si="3"/>
        <v>25625.599999999999</v>
      </c>
      <c r="L34" s="95"/>
      <c r="M34" s="33">
        <f t="shared" si="4"/>
        <v>20360.599999999999</v>
      </c>
      <c r="N34" s="9">
        <f t="shared" si="0"/>
        <v>0</v>
      </c>
      <c r="O34" s="9">
        <f t="shared" si="1"/>
        <v>5265</v>
      </c>
      <c r="P34" s="112">
        <f t="shared" si="5"/>
        <v>25625.599999999999</v>
      </c>
      <c r="Q34" s="68">
        <f>AVERAGE(M$31:M$35)</f>
        <v>9697.36</v>
      </c>
      <c r="R34" s="65"/>
      <c r="S34" s="65">
        <f>AVERAGE(N$31:N$35)</f>
        <v>173.94</v>
      </c>
      <c r="T34" s="65"/>
      <c r="U34" s="65">
        <f>AVERAGE(O$31:O$35)</f>
        <v>3062.64</v>
      </c>
      <c r="V34" s="9"/>
      <c r="W34" s="65">
        <f>AVERAGE(P$31:P$35)</f>
        <v>12933.939999999999</v>
      </c>
      <c r="X34" s="66"/>
      <c r="Z34" s="68">
        <v>27233.896000000001</v>
      </c>
      <c r="AA34" s="65">
        <v>2537</v>
      </c>
      <c r="AB34" s="114">
        <v>4853</v>
      </c>
      <c r="AC34" s="117">
        <f t="shared" ref="AC34:AC65" si="6">AD34/SUM(H34:J34)</f>
        <v>5.4547015484515488E-2</v>
      </c>
      <c r="AD34" s="75">
        <v>1397.8</v>
      </c>
    </row>
    <row r="35" spans="1:30" x14ac:dyDescent="0.25">
      <c r="A35" s="51">
        <v>1982</v>
      </c>
      <c r="B35" s="101">
        <v>0</v>
      </c>
      <c r="C35" s="22">
        <v>0</v>
      </c>
      <c r="D35" s="22">
        <v>0</v>
      </c>
      <c r="E35" s="93">
        <f t="shared" si="2"/>
        <v>0</v>
      </c>
      <c r="F35" s="95"/>
      <c r="G35" s="51">
        <v>1982</v>
      </c>
      <c r="H35" s="101">
        <v>14671.7</v>
      </c>
      <c r="I35" s="22">
        <v>284.60000000000002</v>
      </c>
      <c r="J35" s="22">
        <v>5844.4</v>
      </c>
      <c r="K35" s="93">
        <f t="shared" si="3"/>
        <v>20800.7</v>
      </c>
      <c r="L35" s="95"/>
      <c r="M35" s="33">
        <f t="shared" si="4"/>
        <v>14671.7</v>
      </c>
      <c r="N35" s="9">
        <f t="shared" ref="N35:N65" si="7">I35+C35</f>
        <v>284.60000000000002</v>
      </c>
      <c r="O35" s="9">
        <f t="shared" ref="O35:O65" si="8">J35+D35</f>
        <v>5844.4</v>
      </c>
      <c r="P35" s="112">
        <f t="shared" si="5"/>
        <v>20800.7</v>
      </c>
      <c r="Q35" s="68">
        <f>AVERAGE(M$31:M$35)</f>
        <v>9697.36</v>
      </c>
      <c r="R35" s="65"/>
      <c r="S35" s="65">
        <f>AVERAGE(N$31:N$35)</f>
        <v>173.94</v>
      </c>
      <c r="T35" s="65"/>
      <c r="U35" s="65">
        <f>AVERAGE(O$31:O$35)</f>
        <v>3062.64</v>
      </c>
      <c r="V35" s="9"/>
      <c r="W35" s="65">
        <f>AVERAGE(P$31:P$35)</f>
        <v>12933.939999999999</v>
      </c>
      <c r="X35" s="66"/>
      <c r="Z35" s="68">
        <v>8578</v>
      </c>
      <c r="AA35" s="65">
        <v>0</v>
      </c>
      <c r="AB35" s="114">
        <v>5354</v>
      </c>
      <c r="AC35" s="115">
        <f t="shared" si="6"/>
        <v>0.65644906181041984</v>
      </c>
      <c r="AD35" s="66">
        <v>13654.6</v>
      </c>
    </row>
    <row r="36" spans="1:30" x14ac:dyDescent="0.25">
      <c r="A36" s="51">
        <v>1983</v>
      </c>
      <c r="B36" s="101">
        <v>0</v>
      </c>
      <c r="C36" s="22">
        <v>664.5</v>
      </c>
      <c r="D36" s="22">
        <v>3372</v>
      </c>
      <c r="E36" s="93">
        <f t="shared" si="2"/>
        <v>4036.5</v>
      </c>
      <c r="F36" s="95"/>
      <c r="G36" s="51">
        <v>1983</v>
      </c>
      <c r="H36" s="101">
        <v>38785.800000000003</v>
      </c>
      <c r="I36" s="22">
        <v>3178.6</v>
      </c>
      <c r="J36" s="22">
        <v>7623.6</v>
      </c>
      <c r="K36" s="93">
        <f t="shared" si="3"/>
        <v>49588</v>
      </c>
      <c r="L36" s="95"/>
      <c r="M36" s="33">
        <f t="shared" ref="M36:M65" si="9">H36+B36</f>
        <v>38785.800000000003</v>
      </c>
      <c r="N36" s="9">
        <f t="shared" si="7"/>
        <v>3843.1</v>
      </c>
      <c r="O36" s="9">
        <f t="shared" si="8"/>
        <v>10995.6</v>
      </c>
      <c r="P36" s="112">
        <f t="shared" si="5"/>
        <v>53624.5</v>
      </c>
      <c r="Q36" s="68"/>
      <c r="R36" s="65">
        <f>AVERAGE(M$36:M$40)</f>
        <v>46160.88</v>
      </c>
      <c r="S36" s="9"/>
      <c r="T36" s="65">
        <f>AVERAGE(N$36:N$40)</f>
        <v>4772.2800000000007</v>
      </c>
      <c r="U36" s="9"/>
      <c r="V36" s="65">
        <f>AVERAGE(O$36:O$40)</f>
        <v>14288.38</v>
      </c>
      <c r="W36" s="9"/>
      <c r="X36" s="67">
        <f>AVERAGE(P$36:P$40)</f>
        <v>65221.54</v>
      </c>
      <c r="Z36" s="68">
        <v>56814.293899999997</v>
      </c>
      <c r="AA36" s="65">
        <v>4393</v>
      </c>
      <c r="AB36" s="114">
        <v>7889</v>
      </c>
      <c r="AC36" s="115">
        <f t="shared" si="6"/>
        <v>0.19351859320803422</v>
      </c>
      <c r="AD36" s="66">
        <v>9596.2000000000007</v>
      </c>
    </row>
    <row r="37" spans="1:30" x14ac:dyDescent="0.25">
      <c r="A37" s="51">
        <v>1984</v>
      </c>
      <c r="B37" s="101">
        <v>1821.3</v>
      </c>
      <c r="C37" s="22">
        <v>67.400000000000006</v>
      </c>
      <c r="D37" s="22">
        <v>4845.2</v>
      </c>
      <c r="E37" s="93">
        <f t="shared" si="2"/>
        <v>6733.9</v>
      </c>
      <c r="F37" s="95"/>
      <c r="G37" s="51">
        <v>1984</v>
      </c>
      <c r="H37" s="101">
        <v>35920.6</v>
      </c>
      <c r="I37" s="22">
        <v>924.3</v>
      </c>
      <c r="J37" s="22">
        <v>8146.2</v>
      </c>
      <c r="K37" s="93">
        <f t="shared" si="3"/>
        <v>44991.1</v>
      </c>
      <c r="L37" s="95"/>
      <c r="M37" s="33">
        <f t="shared" si="9"/>
        <v>37741.9</v>
      </c>
      <c r="N37" s="9">
        <f t="shared" si="7"/>
        <v>991.69999999999993</v>
      </c>
      <c r="O37" s="9">
        <f t="shared" si="8"/>
        <v>12991.4</v>
      </c>
      <c r="P37" s="112">
        <f t="shared" si="5"/>
        <v>51725</v>
      </c>
      <c r="Q37" s="68"/>
      <c r="R37" s="65">
        <f>AVERAGE(M$36:M$40)</f>
        <v>46160.88</v>
      </c>
      <c r="S37" s="65"/>
      <c r="T37" s="65">
        <f>AVERAGE(N$36:N$40)</f>
        <v>4772.2800000000007</v>
      </c>
      <c r="U37" s="65"/>
      <c r="V37" s="65">
        <f>AVERAGE(O$36:O$40)</f>
        <v>14288.38</v>
      </c>
      <c r="W37" s="65"/>
      <c r="X37" s="67">
        <f>AVERAGE(P$36:P$40)</f>
        <v>65221.54</v>
      </c>
      <c r="Z37" s="68">
        <v>46869.249100000001</v>
      </c>
      <c r="AA37" s="65">
        <v>2513</v>
      </c>
      <c r="AB37" s="114">
        <v>7424</v>
      </c>
      <c r="AC37" s="115">
        <f t="shared" si="6"/>
        <v>0.10035762628608769</v>
      </c>
      <c r="AD37" s="66">
        <v>4515.2</v>
      </c>
    </row>
    <row r="38" spans="1:30" x14ac:dyDescent="0.25">
      <c r="A38" s="51">
        <v>1985</v>
      </c>
      <c r="B38" s="101">
        <v>8481.6</v>
      </c>
      <c r="C38" s="22">
        <v>1950</v>
      </c>
      <c r="D38" s="22">
        <v>14929.4</v>
      </c>
      <c r="E38" s="93">
        <f t="shared" si="2"/>
        <v>25361</v>
      </c>
      <c r="F38" s="95"/>
      <c r="G38" s="51">
        <v>1985</v>
      </c>
      <c r="H38" s="101">
        <v>46056.2</v>
      </c>
      <c r="I38" s="22">
        <v>1284.3</v>
      </c>
      <c r="J38" s="22">
        <v>5610.6</v>
      </c>
      <c r="K38" s="93">
        <f t="shared" si="3"/>
        <v>52951.1</v>
      </c>
      <c r="L38" s="95"/>
      <c r="M38" s="33">
        <f t="shared" si="9"/>
        <v>54537.799999999996</v>
      </c>
      <c r="N38" s="9">
        <f t="shared" si="7"/>
        <v>3234.3</v>
      </c>
      <c r="O38" s="9">
        <f t="shared" si="8"/>
        <v>20540</v>
      </c>
      <c r="P38" s="112">
        <f t="shared" si="5"/>
        <v>78312.100000000006</v>
      </c>
      <c r="Q38" s="68"/>
      <c r="R38" s="65">
        <f>AVERAGE(M$36:M$40)</f>
        <v>46160.88</v>
      </c>
      <c r="S38" s="65"/>
      <c r="T38" s="65">
        <f>AVERAGE(N$36:N$40)</f>
        <v>4772.2800000000007</v>
      </c>
      <c r="U38" s="65"/>
      <c r="V38" s="65">
        <f>AVERAGE(O$36:O$40)</f>
        <v>14288.38</v>
      </c>
      <c r="W38" s="65"/>
      <c r="X38" s="67">
        <f>AVERAGE(P$36:P$40)</f>
        <v>65221.54</v>
      </c>
      <c r="Z38" s="68">
        <v>59429</v>
      </c>
      <c r="AA38" s="65">
        <v>3549</v>
      </c>
      <c r="AB38" s="114">
        <v>7529</v>
      </c>
      <c r="AC38" s="115">
        <f t="shared" si="6"/>
        <v>0.11670579081454399</v>
      </c>
      <c r="AD38" s="66">
        <v>6179.7</v>
      </c>
    </row>
    <row r="39" spans="1:30" x14ac:dyDescent="0.25">
      <c r="A39" s="51">
        <v>1986</v>
      </c>
      <c r="B39" s="101">
        <v>2994.4</v>
      </c>
      <c r="C39" s="22">
        <v>4766.8999999999996</v>
      </c>
      <c r="D39" s="22">
        <v>3539.1</v>
      </c>
      <c r="E39" s="93">
        <f t="shared" si="2"/>
        <v>11300.4</v>
      </c>
      <c r="F39" s="95"/>
      <c r="G39" s="51">
        <v>1986</v>
      </c>
      <c r="H39" s="101">
        <v>47255.9</v>
      </c>
      <c r="I39" s="22">
        <v>1816.8</v>
      </c>
      <c r="J39" s="22">
        <v>6299.7</v>
      </c>
      <c r="K39" s="93">
        <f t="shared" si="3"/>
        <v>55372.4</v>
      </c>
      <c r="L39" s="95"/>
      <c r="M39" s="33">
        <f t="shared" si="9"/>
        <v>50250.3</v>
      </c>
      <c r="N39" s="9">
        <f t="shared" si="7"/>
        <v>6583.7</v>
      </c>
      <c r="O39" s="9">
        <f t="shared" si="8"/>
        <v>9838.7999999999993</v>
      </c>
      <c r="P39" s="112">
        <f t="shared" si="5"/>
        <v>66672.800000000003</v>
      </c>
      <c r="Q39" s="68"/>
      <c r="R39" s="65">
        <f>AVERAGE(M$36:M$40)</f>
        <v>46160.88</v>
      </c>
      <c r="S39" s="65"/>
      <c r="T39" s="65">
        <f>AVERAGE(N$36:N$40)</f>
        <v>4772.2800000000007</v>
      </c>
      <c r="U39" s="65"/>
      <c r="V39" s="65">
        <f>AVERAGE(O$36:O$40)</f>
        <v>14288.38</v>
      </c>
      <c r="W39" s="65"/>
      <c r="X39" s="67">
        <f>AVERAGE(P$36:P$40)</f>
        <v>65221.54</v>
      </c>
      <c r="Z39" s="68">
        <v>52452</v>
      </c>
      <c r="AA39" s="65">
        <v>2289</v>
      </c>
      <c r="AB39" s="114">
        <v>4457.4709999999995</v>
      </c>
      <c r="AC39" s="115">
        <f t="shared" si="6"/>
        <v>0.10009860508123179</v>
      </c>
      <c r="AD39" s="66">
        <v>5542.7</v>
      </c>
    </row>
    <row r="40" spans="1:30" x14ac:dyDescent="0.25">
      <c r="A40" s="51">
        <v>1987</v>
      </c>
      <c r="B40" s="101">
        <v>759.4</v>
      </c>
      <c r="C40" s="22">
        <v>4644.3</v>
      </c>
      <c r="D40" s="22">
        <v>10480.4</v>
      </c>
      <c r="E40" s="93">
        <f t="shared" si="2"/>
        <v>15884.099999999999</v>
      </c>
      <c r="F40" s="95"/>
      <c r="G40" s="51">
        <v>1987</v>
      </c>
      <c r="H40" s="101">
        <v>48729.2</v>
      </c>
      <c r="I40" s="22">
        <v>4564.3</v>
      </c>
      <c r="J40" s="22">
        <v>6595.7</v>
      </c>
      <c r="K40" s="93">
        <f t="shared" si="3"/>
        <v>59889.2</v>
      </c>
      <c r="L40" s="95"/>
      <c r="M40" s="33">
        <f t="shared" si="9"/>
        <v>49488.6</v>
      </c>
      <c r="N40" s="9">
        <f t="shared" si="7"/>
        <v>9208.6</v>
      </c>
      <c r="O40" s="9">
        <f t="shared" si="8"/>
        <v>17076.099999999999</v>
      </c>
      <c r="P40" s="112">
        <f t="shared" si="5"/>
        <v>75773.299999999988</v>
      </c>
      <c r="Q40" s="33"/>
      <c r="R40" s="65">
        <f>AVERAGE(M$36:M$40)</f>
        <v>46160.88</v>
      </c>
      <c r="S40" s="65"/>
      <c r="T40" s="65">
        <f>AVERAGE(N$36:N$40)</f>
        <v>4772.2800000000007</v>
      </c>
      <c r="U40" s="65"/>
      <c r="V40" s="65">
        <f>AVERAGE(O$36:O$40)</f>
        <v>14288.38</v>
      </c>
      <c r="W40" s="65"/>
      <c r="X40" s="67">
        <f>AVERAGE(P$36:P$40)</f>
        <v>65221.54</v>
      </c>
      <c r="Z40" s="68">
        <v>55961</v>
      </c>
      <c r="AA40" s="65">
        <v>8105</v>
      </c>
      <c r="AB40" s="114">
        <v>5360.799</v>
      </c>
      <c r="AC40" s="115">
        <f t="shared" si="6"/>
        <v>0.16681137834534443</v>
      </c>
      <c r="AD40" s="66">
        <v>9990.2000000000007</v>
      </c>
    </row>
    <row r="41" spans="1:30" x14ac:dyDescent="0.25">
      <c r="A41" s="51">
        <v>1988</v>
      </c>
      <c r="B41" s="101">
        <v>6689.4</v>
      </c>
      <c r="C41" s="22">
        <v>2652.1</v>
      </c>
      <c r="D41" s="22">
        <v>10806.9</v>
      </c>
      <c r="E41" s="93">
        <f t="shared" si="2"/>
        <v>20148.400000000001</v>
      </c>
      <c r="F41" s="95"/>
      <c r="G41" s="51">
        <v>1988</v>
      </c>
      <c r="H41" s="101">
        <v>33212.6</v>
      </c>
      <c r="I41" s="22">
        <v>2814.2</v>
      </c>
      <c r="J41" s="22">
        <v>6438.3</v>
      </c>
      <c r="K41" s="93">
        <f t="shared" si="3"/>
        <v>42465.1</v>
      </c>
      <c r="L41" s="95"/>
      <c r="M41" s="33">
        <f t="shared" si="9"/>
        <v>39902</v>
      </c>
      <c r="N41" s="9">
        <f t="shared" si="7"/>
        <v>5466.2999999999993</v>
      </c>
      <c r="O41" s="9">
        <f t="shared" si="8"/>
        <v>17245.2</v>
      </c>
      <c r="P41" s="112">
        <f t="shared" si="5"/>
        <v>62613.5</v>
      </c>
      <c r="Q41" s="68">
        <f>AVERAGE(M$41:M$45)</f>
        <v>62883.92</v>
      </c>
      <c r="R41" s="9"/>
      <c r="S41" s="65">
        <f>AVERAGE(N$41:N$45)</f>
        <v>8829.98</v>
      </c>
      <c r="T41" s="9"/>
      <c r="U41" s="65">
        <f>AVERAGE(O$41:O$45)</f>
        <v>20985.8</v>
      </c>
      <c r="V41" s="9"/>
      <c r="W41" s="65">
        <f>AVERAGE(P$41:P$45)</f>
        <v>92699.7</v>
      </c>
      <c r="X41" s="66"/>
      <c r="Z41" s="68">
        <v>44488</v>
      </c>
      <c r="AA41" s="65">
        <v>3982</v>
      </c>
      <c r="AB41" s="114">
        <v>5023.1459999999997</v>
      </c>
      <c r="AC41" s="115">
        <f t="shared" si="6"/>
        <v>0</v>
      </c>
      <c r="AD41" s="66">
        <v>0</v>
      </c>
    </row>
    <row r="42" spans="1:30" x14ac:dyDescent="0.25">
      <c r="A42" s="51">
        <v>1989</v>
      </c>
      <c r="B42" s="101">
        <v>8109.9</v>
      </c>
      <c r="C42" s="22">
        <v>3965.9</v>
      </c>
      <c r="D42" s="22">
        <v>15132.5</v>
      </c>
      <c r="E42" s="93">
        <f t="shared" si="2"/>
        <v>27208.3</v>
      </c>
      <c r="F42" s="95"/>
      <c r="G42" s="51">
        <v>1989</v>
      </c>
      <c r="H42" s="101">
        <v>29107.7</v>
      </c>
      <c r="I42" s="22">
        <v>6015.3</v>
      </c>
      <c r="J42" s="22">
        <v>7328.3</v>
      </c>
      <c r="K42" s="93">
        <f t="shared" si="3"/>
        <v>42451.3</v>
      </c>
      <c r="L42" s="95"/>
      <c r="M42" s="33">
        <f t="shared" si="9"/>
        <v>37217.599999999999</v>
      </c>
      <c r="N42" s="9">
        <f t="shared" si="7"/>
        <v>9981.2000000000007</v>
      </c>
      <c r="O42" s="9">
        <f t="shared" si="8"/>
        <v>22460.799999999999</v>
      </c>
      <c r="P42" s="112">
        <f t="shared" si="5"/>
        <v>69659.600000000006</v>
      </c>
      <c r="Q42" s="68">
        <f>AVERAGE(M$41:M$45)</f>
        <v>62883.92</v>
      </c>
      <c r="R42" s="65"/>
      <c r="S42" s="65">
        <f>AVERAGE(N$41:N$45)</f>
        <v>8829.98</v>
      </c>
      <c r="T42" s="65"/>
      <c r="U42" s="65">
        <f>AVERAGE(O$41:O$45)</f>
        <v>20985.8</v>
      </c>
      <c r="V42" s="9"/>
      <c r="W42" s="65">
        <f>AVERAGE(P$41:P$45)</f>
        <v>92699.7</v>
      </c>
      <c r="X42" s="66"/>
      <c r="Z42" s="68">
        <v>41226</v>
      </c>
      <c r="AA42" s="65">
        <v>6084</v>
      </c>
      <c r="AB42" s="114">
        <v>6612</v>
      </c>
      <c r="AC42" s="115">
        <f t="shared" si="6"/>
        <v>0</v>
      </c>
      <c r="AD42" s="66">
        <v>0</v>
      </c>
    </row>
    <row r="43" spans="1:30" x14ac:dyDescent="0.25">
      <c r="A43" s="51">
        <v>1990</v>
      </c>
      <c r="B43" s="101">
        <v>9855.2999999999993</v>
      </c>
      <c r="C43" s="22">
        <v>4113.3999999999996</v>
      </c>
      <c r="D43" s="22">
        <v>14077.4</v>
      </c>
      <c r="E43" s="93">
        <f t="shared" si="2"/>
        <v>28046.1</v>
      </c>
      <c r="F43" s="95"/>
      <c r="G43" s="51">
        <v>1990</v>
      </c>
      <c r="H43" s="101">
        <v>51303.7</v>
      </c>
      <c r="I43" s="22">
        <v>5311.2</v>
      </c>
      <c r="J43" s="22">
        <v>7527.6</v>
      </c>
      <c r="K43" s="93">
        <f t="shared" si="3"/>
        <v>64142.499999999993</v>
      </c>
      <c r="L43" s="95"/>
      <c r="M43" s="33">
        <f t="shared" si="9"/>
        <v>61159</v>
      </c>
      <c r="N43" s="9">
        <f t="shared" si="7"/>
        <v>9424.5999999999985</v>
      </c>
      <c r="O43" s="9">
        <f t="shared" si="8"/>
        <v>21605</v>
      </c>
      <c r="P43" s="112">
        <f t="shared" si="5"/>
        <v>92188.6</v>
      </c>
      <c r="Q43" s="68">
        <f>AVERAGE(M$41:M$45)</f>
        <v>62883.92</v>
      </c>
      <c r="R43" s="65"/>
      <c r="S43" s="65">
        <f>AVERAGE(N$41:N$45)</f>
        <v>8829.98</v>
      </c>
      <c r="T43" s="65"/>
      <c r="U43" s="65">
        <f>AVERAGE(O$41:O$45)</f>
        <v>20985.8</v>
      </c>
      <c r="V43" s="65"/>
      <c r="W43" s="65">
        <f>AVERAGE(P$41:P$45)</f>
        <v>92699.7</v>
      </c>
      <c r="X43" s="67"/>
      <c r="Z43" s="68">
        <v>54070.355000000003</v>
      </c>
      <c r="AA43" s="65">
        <v>5237</v>
      </c>
      <c r="AB43" s="114">
        <v>6394.8019999999997</v>
      </c>
      <c r="AC43" s="115">
        <f t="shared" si="6"/>
        <v>0</v>
      </c>
      <c r="AD43" s="66">
        <v>0</v>
      </c>
    </row>
    <row r="44" spans="1:30" x14ac:dyDescent="0.25">
      <c r="A44" s="51">
        <v>1991</v>
      </c>
      <c r="B44" s="101">
        <v>29334.2</v>
      </c>
      <c r="C44" s="22">
        <v>4589.3</v>
      </c>
      <c r="D44" s="22">
        <v>17859</v>
      </c>
      <c r="E44" s="93">
        <f t="shared" si="2"/>
        <v>51782.5</v>
      </c>
      <c r="F44" s="95"/>
      <c r="G44" s="51">
        <v>1991</v>
      </c>
      <c r="H44" s="101">
        <v>58226.7</v>
      </c>
      <c r="I44" s="22">
        <v>4803.8</v>
      </c>
      <c r="J44" s="22">
        <v>9020</v>
      </c>
      <c r="K44" s="93">
        <f t="shared" si="3"/>
        <v>72050.5</v>
      </c>
      <c r="L44" s="95"/>
      <c r="M44" s="33">
        <f t="shared" si="9"/>
        <v>87560.9</v>
      </c>
      <c r="N44" s="9">
        <f t="shared" si="7"/>
        <v>9393.1</v>
      </c>
      <c r="O44" s="9">
        <f t="shared" si="8"/>
        <v>26879</v>
      </c>
      <c r="P44" s="112">
        <f t="shared" si="5"/>
        <v>123833</v>
      </c>
      <c r="Q44" s="68">
        <f>AVERAGE(M$41:M$45)</f>
        <v>62883.92</v>
      </c>
      <c r="R44" s="65"/>
      <c r="S44" s="65">
        <f>AVERAGE(N$41:N$45)</f>
        <v>8829.98</v>
      </c>
      <c r="T44" s="65"/>
      <c r="U44" s="65">
        <f>AVERAGE(O$41:O$45)</f>
        <v>20985.8</v>
      </c>
      <c r="V44" s="65"/>
      <c r="W44" s="65">
        <f>AVERAGE(P$41:P$45)</f>
        <v>92699.7</v>
      </c>
      <c r="X44" s="67"/>
      <c r="Z44" s="68">
        <v>62871.247100000001</v>
      </c>
      <c r="AA44" s="65">
        <v>5853</v>
      </c>
      <c r="AB44" s="114">
        <v>7296.5209999999997</v>
      </c>
      <c r="AC44" s="115">
        <f t="shared" si="6"/>
        <v>0</v>
      </c>
      <c r="AD44" s="66">
        <v>0</v>
      </c>
    </row>
    <row r="45" spans="1:30" x14ac:dyDescent="0.25">
      <c r="A45" s="51">
        <v>1992</v>
      </c>
      <c r="B45" s="101">
        <v>19401.599999999999</v>
      </c>
      <c r="C45" s="22">
        <v>4424.6000000000004</v>
      </c>
      <c r="D45" s="22">
        <v>7179.7</v>
      </c>
      <c r="E45" s="93">
        <f t="shared" si="2"/>
        <v>31005.899999999998</v>
      </c>
      <c r="F45" s="95"/>
      <c r="G45" s="51">
        <v>1992</v>
      </c>
      <c r="H45" s="101">
        <v>69178.5</v>
      </c>
      <c r="I45" s="22">
        <v>5460.1</v>
      </c>
      <c r="J45" s="22">
        <v>9559.2999999999993</v>
      </c>
      <c r="K45" s="93">
        <f t="shared" si="3"/>
        <v>84197.900000000009</v>
      </c>
      <c r="L45" s="95"/>
      <c r="M45" s="33">
        <f t="shared" si="9"/>
        <v>88580.1</v>
      </c>
      <c r="N45" s="9">
        <f t="shared" si="7"/>
        <v>9884.7000000000007</v>
      </c>
      <c r="O45" s="9">
        <f t="shared" si="8"/>
        <v>16739</v>
      </c>
      <c r="P45" s="112">
        <f t="shared" si="5"/>
        <v>115203.8</v>
      </c>
      <c r="Q45" s="68">
        <f>AVERAGE(M$41:M$45)</f>
        <v>62883.92</v>
      </c>
      <c r="R45" s="9"/>
      <c r="S45" s="65">
        <f>AVERAGE(N$41:N$45)</f>
        <v>8829.98</v>
      </c>
      <c r="T45" s="65"/>
      <c r="U45" s="65">
        <f>AVERAGE(O$41:O$45)</f>
        <v>20985.8</v>
      </c>
      <c r="V45" s="65"/>
      <c r="W45" s="65">
        <f>AVERAGE(P$41:P$45)</f>
        <v>92699.7</v>
      </c>
      <c r="X45" s="67"/>
      <c r="Z45" s="68">
        <v>69100.712899999999</v>
      </c>
      <c r="AA45" s="65">
        <v>5387</v>
      </c>
      <c r="AB45" s="114">
        <v>8549.4429999999993</v>
      </c>
      <c r="AC45" s="115">
        <f t="shared" si="6"/>
        <v>1.9547993477271996E-2</v>
      </c>
      <c r="AD45" s="66">
        <v>1645.9</v>
      </c>
    </row>
    <row r="46" spans="1:30" x14ac:dyDescent="0.25">
      <c r="A46" s="51">
        <v>1993</v>
      </c>
      <c r="B46" s="101">
        <v>21058.400000000001</v>
      </c>
      <c r="C46" s="22">
        <v>3740.2</v>
      </c>
      <c r="D46" s="22">
        <v>7192.8</v>
      </c>
      <c r="E46" s="93">
        <f t="shared" si="2"/>
        <v>31991.4</v>
      </c>
      <c r="F46" s="95"/>
      <c r="G46" s="51">
        <v>1993</v>
      </c>
      <c r="H46" s="101">
        <v>55010.400000000001</v>
      </c>
      <c r="I46" s="22">
        <v>7173.8</v>
      </c>
      <c r="J46" s="22">
        <v>9028.2999999999993</v>
      </c>
      <c r="K46" s="93">
        <f t="shared" si="3"/>
        <v>71212.5</v>
      </c>
      <c r="L46" s="95"/>
      <c r="M46" s="33">
        <f t="shared" si="9"/>
        <v>76068.800000000003</v>
      </c>
      <c r="N46" s="9">
        <f t="shared" si="7"/>
        <v>10914</v>
      </c>
      <c r="O46" s="9">
        <f t="shared" si="8"/>
        <v>16221.099999999999</v>
      </c>
      <c r="P46" s="112">
        <f t="shared" si="5"/>
        <v>103203.9</v>
      </c>
      <c r="Q46" s="33"/>
      <c r="R46" s="65">
        <f>AVERAGE(M$46:M$50)</f>
        <v>83319.7</v>
      </c>
      <c r="S46" s="9"/>
      <c r="T46" s="65">
        <f>AVERAGE(N$46:N$50)</f>
        <v>8629.42</v>
      </c>
      <c r="U46" s="9"/>
      <c r="V46" s="65">
        <f>AVERAGE(O$46:O$50)</f>
        <v>16041.12</v>
      </c>
      <c r="W46" s="9"/>
      <c r="X46" s="67">
        <f>AVERAGE(P$46:P$50)</f>
        <v>107990.24000000002</v>
      </c>
      <c r="Z46" s="68">
        <v>67613</v>
      </c>
      <c r="AA46" s="65">
        <v>7947</v>
      </c>
      <c r="AB46" s="114">
        <v>8191.8860000000004</v>
      </c>
      <c r="AC46" s="115">
        <f t="shared" si="6"/>
        <v>0</v>
      </c>
      <c r="AD46" s="66">
        <v>0</v>
      </c>
    </row>
    <row r="47" spans="1:30" x14ac:dyDescent="0.25">
      <c r="A47" s="51">
        <v>1994</v>
      </c>
      <c r="B47" s="101">
        <v>23602.400000000001</v>
      </c>
      <c r="C47" s="22">
        <v>3600.3</v>
      </c>
      <c r="D47" s="22">
        <v>8107.4</v>
      </c>
      <c r="E47" s="93">
        <f t="shared" si="2"/>
        <v>35310.1</v>
      </c>
      <c r="F47" s="95"/>
      <c r="G47" s="51">
        <v>1994</v>
      </c>
      <c r="H47" s="101">
        <v>35399.5</v>
      </c>
      <c r="I47" s="22">
        <v>5011.2</v>
      </c>
      <c r="J47" s="22">
        <v>9339.2000000000007</v>
      </c>
      <c r="K47" s="93">
        <f t="shared" si="3"/>
        <v>49749.899999999994</v>
      </c>
      <c r="L47" s="95"/>
      <c r="M47" s="33">
        <f t="shared" si="9"/>
        <v>59001.9</v>
      </c>
      <c r="N47" s="9">
        <f t="shared" si="7"/>
        <v>8611.5</v>
      </c>
      <c r="O47" s="9">
        <f t="shared" si="8"/>
        <v>17446.599999999999</v>
      </c>
      <c r="P47" s="112">
        <f t="shared" si="5"/>
        <v>85060</v>
      </c>
      <c r="Q47" s="33"/>
      <c r="R47" s="65">
        <f>AVERAGE(M$46:M$50)</f>
        <v>83319.7</v>
      </c>
      <c r="S47" s="65"/>
      <c r="T47" s="65">
        <f>AVERAGE(N$46:N$50)</f>
        <v>8629.42</v>
      </c>
      <c r="U47" s="65"/>
      <c r="V47" s="65">
        <f>AVERAGE(O$46:O$50)</f>
        <v>16041.12</v>
      </c>
      <c r="W47" s="65"/>
      <c r="X47" s="67">
        <f>AVERAGE(P$46:P$50)</f>
        <v>107990.24000000002</v>
      </c>
      <c r="Z47" s="68">
        <v>59922.881000000001</v>
      </c>
      <c r="AA47" s="65">
        <v>5893</v>
      </c>
      <c r="AB47" s="114">
        <v>5957.7619999999997</v>
      </c>
      <c r="AC47" s="115">
        <f t="shared" si="6"/>
        <v>0</v>
      </c>
      <c r="AD47" s="66">
        <v>0</v>
      </c>
    </row>
    <row r="48" spans="1:30" x14ac:dyDescent="0.25">
      <c r="A48" s="51">
        <v>1995</v>
      </c>
      <c r="B48" s="101">
        <v>33334.400000000001</v>
      </c>
      <c r="C48" s="22">
        <v>1045</v>
      </c>
      <c r="D48" s="22">
        <v>1963.7</v>
      </c>
      <c r="E48" s="93">
        <f t="shared" si="2"/>
        <v>36343.1</v>
      </c>
      <c r="F48" s="95"/>
      <c r="G48" s="51">
        <v>1995</v>
      </c>
      <c r="H48" s="101">
        <v>79307.3</v>
      </c>
      <c r="I48" s="22">
        <v>4872.5</v>
      </c>
      <c r="J48" s="22">
        <v>13040.6</v>
      </c>
      <c r="K48" s="93">
        <f t="shared" si="3"/>
        <v>97220.400000000009</v>
      </c>
      <c r="L48" s="95"/>
      <c r="M48" s="33">
        <f t="shared" si="9"/>
        <v>112641.70000000001</v>
      </c>
      <c r="N48" s="9">
        <f t="shared" si="7"/>
        <v>5917.5</v>
      </c>
      <c r="O48" s="9">
        <f t="shared" si="8"/>
        <v>15004.300000000001</v>
      </c>
      <c r="P48" s="112">
        <f t="shared" si="5"/>
        <v>133563.5</v>
      </c>
      <c r="Q48" s="33"/>
      <c r="R48" s="65">
        <f>AVERAGE(M$46:M$50)</f>
        <v>83319.7</v>
      </c>
      <c r="S48" s="65"/>
      <c r="T48" s="65">
        <f>AVERAGE(N$46:N$50)</f>
        <v>8629.42</v>
      </c>
      <c r="U48" s="65"/>
      <c r="V48" s="65">
        <f>AVERAGE(O$46:O$50)</f>
        <v>16041.12</v>
      </c>
      <c r="W48" s="65"/>
      <c r="X48" s="67">
        <f>AVERAGE(P$46:P$50)</f>
        <v>107990.24000000002</v>
      </c>
      <c r="Z48" s="68">
        <v>74825.383799999996</v>
      </c>
      <c r="AA48" s="65">
        <v>8353</v>
      </c>
      <c r="AB48" s="114">
        <v>11693.025</v>
      </c>
      <c r="AC48" s="115">
        <f t="shared" si="6"/>
        <v>7.8491756874071693E-3</v>
      </c>
      <c r="AD48" s="66">
        <v>763.1</v>
      </c>
    </row>
    <row r="49" spans="1:30" x14ac:dyDescent="0.25">
      <c r="A49" s="51">
        <v>1996</v>
      </c>
      <c r="B49" s="101">
        <v>30425.8</v>
      </c>
      <c r="C49" s="22">
        <v>3115.5</v>
      </c>
      <c r="D49" s="22">
        <v>3962.6</v>
      </c>
      <c r="E49" s="93">
        <f t="shared" si="2"/>
        <v>37503.9</v>
      </c>
      <c r="F49" s="95"/>
      <c r="G49" s="51">
        <v>1996</v>
      </c>
      <c r="H49" s="101">
        <v>67456</v>
      </c>
      <c r="I49" s="22">
        <v>7083.7</v>
      </c>
      <c r="J49" s="22">
        <v>11129.3</v>
      </c>
      <c r="K49" s="93">
        <f t="shared" si="3"/>
        <v>85669</v>
      </c>
      <c r="L49" s="95"/>
      <c r="M49" s="33">
        <f t="shared" si="9"/>
        <v>97881.8</v>
      </c>
      <c r="N49" s="9">
        <f t="shared" si="7"/>
        <v>10199.200000000001</v>
      </c>
      <c r="O49" s="9">
        <f t="shared" si="8"/>
        <v>15091.9</v>
      </c>
      <c r="P49" s="112">
        <f t="shared" si="5"/>
        <v>123172.9</v>
      </c>
      <c r="Q49" s="33"/>
      <c r="R49" s="65">
        <f>AVERAGE(M$46:M$50)</f>
        <v>83319.7</v>
      </c>
      <c r="S49" s="65"/>
      <c r="T49" s="65">
        <f>AVERAGE(N$46:N$50)</f>
        <v>8629.42</v>
      </c>
      <c r="U49" s="65"/>
      <c r="V49" s="65">
        <f>AVERAGE(O$46:O$50)</f>
        <v>16041.12</v>
      </c>
      <c r="W49" s="65"/>
      <c r="X49" s="67">
        <f>AVERAGE(P$46:P$50)</f>
        <v>107990.24000000002</v>
      </c>
      <c r="Z49" s="68">
        <v>76535.678</v>
      </c>
      <c r="AA49" s="65">
        <v>5601</v>
      </c>
      <c r="AB49" s="114">
        <v>10188.228999999999</v>
      </c>
      <c r="AC49" s="115">
        <f t="shared" si="6"/>
        <v>3.6618846957475866E-2</v>
      </c>
      <c r="AD49" s="66">
        <v>3137.1</v>
      </c>
    </row>
    <row r="50" spans="1:30" x14ac:dyDescent="0.25">
      <c r="A50" s="51">
        <v>1997</v>
      </c>
      <c r="B50" s="101">
        <v>2555.1</v>
      </c>
      <c r="C50" s="22">
        <v>633</v>
      </c>
      <c r="D50" s="22">
        <v>79.3</v>
      </c>
      <c r="E50" s="93">
        <f t="shared" si="2"/>
        <v>3267.4</v>
      </c>
      <c r="F50" s="95"/>
      <c r="G50" s="51">
        <v>1997</v>
      </c>
      <c r="H50" s="101">
        <v>68449.2</v>
      </c>
      <c r="I50" s="22">
        <v>6871.9</v>
      </c>
      <c r="J50" s="22">
        <v>16362.4</v>
      </c>
      <c r="K50" s="93">
        <f t="shared" si="3"/>
        <v>91683.499999999985</v>
      </c>
      <c r="L50" s="95"/>
      <c r="M50" s="109">
        <f>H50+B50</f>
        <v>71004.3</v>
      </c>
      <c r="N50" s="9">
        <f t="shared" si="7"/>
        <v>7504.9</v>
      </c>
      <c r="O50" s="9">
        <f t="shared" si="8"/>
        <v>16441.7</v>
      </c>
      <c r="P50" s="112">
        <f t="shared" si="5"/>
        <v>94950.9</v>
      </c>
      <c r="Q50" s="33"/>
      <c r="R50" s="65">
        <f>AVERAGE(M$46:M$50)</f>
        <v>83319.7</v>
      </c>
      <c r="S50" s="65"/>
      <c r="T50" s="65">
        <f>AVERAGE(N$46:N$50)</f>
        <v>8629.42</v>
      </c>
      <c r="U50" s="65"/>
      <c r="V50" s="65">
        <f>AVERAGE(O$46:O$50)</f>
        <v>16041.12</v>
      </c>
      <c r="W50" s="65"/>
      <c r="X50" s="67">
        <f>AVERAGE(P$46:P$50)</f>
        <v>107990.24000000002</v>
      </c>
      <c r="Z50" s="68">
        <v>77514.305099999998</v>
      </c>
      <c r="AA50" s="65">
        <v>6079</v>
      </c>
      <c r="AB50" s="114">
        <v>14925.793000000001</v>
      </c>
      <c r="AC50" s="115">
        <f t="shared" si="6"/>
        <v>7.0352898831305535E-2</v>
      </c>
      <c r="AD50" s="66">
        <v>6450.2</v>
      </c>
    </row>
    <row r="51" spans="1:30" x14ac:dyDescent="0.25">
      <c r="A51" s="51">
        <v>1998</v>
      </c>
      <c r="B51" s="101">
        <v>4324.3999999999996</v>
      </c>
      <c r="C51" s="22">
        <v>1204.0999999999999</v>
      </c>
      <c r="D51" s="22">
        <v>1832.1</v>
      </c>
      <c r="E51" s="93">
        <f t="shared" si="2"/>
        <v>7360.6</v>
      </c>
      <c r="F51" s="95"/>
      <c r="G51" s="51">
        <v>1998</v>
      </c>
      <c r="H51" s="101">
        <v>77881.3</v>
      </c>
      <c r="I51" s="22">
        <v>6683.8</v>
      </c>
      <c r="J51" s="22">
        <v>23620.1</v>
      </c>
      <c r="K51" s="93">
        <f t="shared" si="3"/>
        <v>108185.20000000001</v>
      </c>
      <c r="L51" s="95"/>
      <c r="M51" s="33">
        <f t="shared" si="9"/>
        <v>82205.7</v>
      </c>
      <c r="N51" s="9">
        <f t="shared" si="7"/>
        <v>7887.9</v>
      </c>
      <c r="O51" s="9">
        <f t="shared" si="8"/>
        <v>25452.199999999997</v>
      </c>
      <c r="P51" s="112">
        <f t="shared" si="5"/>
        <v>115545.79999999999</v>
      </c>
      <c r="Q51" s="68">
        <f>AVERAGE(M$51:M$55)</f>
        <v>82750.58</v>
      </c>
      <c r="R51" s="9"/>
      <c r="S51" s="65">
        <f>AVERAGE(N$51:N$55)</f>
        <v>9403.7999999999993</v>
      </c>
      <c r="T51" s="9"/>
      <c r="U51" s="65">
        <f>AVERAGE(O$51:O$55)</f>
        <v>43480.340000000004</v>
      </c>
      <c r="V51" s="9"/>
      <c r="W51" s="65">
        <f>AVERAGE(P$51:P$55)</f>
        <v>135634.72</v>
      </c>
      <c r="X51" s="67"/>
      <c r="Z51" s="68">
        <v>77602.156000000003</v>
      </c>
      <c r="AA51" s="65">
        <v>8091</v>
      </c>
      <c r="AB51" s="114">
        <v>19383.887000000002</v>
      </c>
      <c r="AC51" s="115">
        <f t="shared" si="6"/>
        <v>3.6123240517187192E-3</v>
      </c>
      <c r="AD51" s="66">
        <v>390.8</v>
      </c>
    </row>
    <row r="52" spans="1:30" x14ac:dyDescent="0.25">
      <c r="A52" s="51">
        <v>1999</v>
      </c>
      <c r="B52" s="101">
        <v>4650.1000000000004</v>
      </c>
      <c r="C52" s="22">
        <v>494.6</v>
      </c>
      <c r="D52" s="22">
        <v>194.4</v>
      </c>
      <c r="E52" s="93">
        <f t="shared" si="2"/>
        <v>5339.1</v>
      </c>
      <c r="F52" s="95"/>
      <c r="G52" s="51">
        <v>1999</v>
      </c>
      <c r="H52" s="101">
        <v>86570.4</v>
      </c>
      <c r="I52" s="22">
        <v>4478.3999999999996</v>
      </c>
      <c r="J52" s="22">
        <v>22009.200000000001</v>
      </c>
      <c r="K52" s="93">
        <f t="shared" si="3"/>
        <v>113057.99999999999</v>
      </c>
      <c r="L52" s="95"/>
      <c r="M52" s="33">
        <f t="shared" si="9"/>
        <v>91220.5</v>
      </c>
      <c r="N52" s="9">
        <f t="shared" si="7"/>
        <v>4973</v>
      </c>
      <c r="O52" s="9">
        <f t="shared" si="8"/>
        <v>22203.600000000002</v>
      </c>
      <c r="P52" s="112">
        <f t="shared" si="5"/>
        <v>118397.1</v>
      </c>
      <c r="Q52" s="68">
        <f>AVERAGE(M$51:M$55)</f>
        <v>82750.58</v>
      </c>
      <c r="R52" s="65"/>
      <c r="S52" s="65">
        <f>AVERAGE(N$51:N$55)</f>
        <v>9403.7999999999993</v>
      </c>
      <c r="T52" s="65"/>
      <c r="U52" s="65">
        <f>AVERAGE(O$51:O$55)</f>
        <v>43480.340000000004</v>
      </c>
      <c r="V52" s="65"/>
      <c r="W52" s="65">
        <f>AVERAGE(P$51:P$55)</f>
        <v>135634.72</v>
      </c>
      <c r="X52" s="67"/>
      <c r="Z52" s="68">
        <v>94504.420899999997</v>
      </c>
      <c r="AA52" s="65">
        <v>6941</v>
      </c>
      <c r="AB52" s="114">
        <v>22312.472999999998</v>
      </c>
      <c r="AC52" s="115">
        <f t="shared" si="6"/>
        <v>6.1579012542234968E-3</v>
      </c>
      <c r="AD52" s="66">
        <v>696.2</v>
      </c>
    </row>
    <row r="53" spans="1:30" x14ac:dyDescent="0.25">
      <c r="A53" s="51">
        <v>2000</v>
      </c>
      <c r="B53" s="101">
        <v>24327.9</v>
      </c>
      <c r="C53" s="22">
        <v>4296.6000000000004</v>
      </c>
      <c r="D53" s="22">
        <v>17275.2</v>
      </c>
      <c r="E53" s="93">
        <f t="shared" si="2"/>
        <v>45899.7</v>
      </c>
      <c r="F53" s="95"/>
      <c r="G53" s="51">
        <v>2000</v>
      </c>
      <c r="H53" s="101">
        <v>36358.699999999997</v>
      </c>
      <c r="I53" s="22">
        <v>3921.7</v>
      </c>
      <c r="J53" s="22">
        <v>21325.599999999999</v>
      </c>
      <c r="K53" s="93">
        <f t="shared" si="3"/>
        <v>61605.999999999993</v>
      </c>
      <c r="L53" s="95"/>
      <c r="M53" s="33">
        <f t="shared" si="9"/>
        <v>60686.6</v>
      </c>
      <c r="N53" s="9">
        <f t="shared" si="7"/>
        <v>8218.2999999999993</v>
      </c>
      <c r="O53" s="9">
        <f t="shared" si="8"/>
        <v>38600.800000000003</v>
      </c>
      <c r="P53" s="112">
        <f t="shared" si="5"/>
        <v>107505.7</v>
      </c>
      <c r="Q53" s="68">
        <f>AVERAGE(M$51:M$55)</f>
        <v>82750.58</v>
      </c>
      <c r="R53" s="65"/>
      <c r="S53" s="65">
        <f>AVERAGE(N$51:N$55)</f>
        <v>9403.7999999999993</v>
      </c>
      <c r="T53" s="65"/>
      <c r="U53" s="65">
        <f>AVERAGE(O$51:O$55)</f>
        <v>43480.340000000004</v>
      </c>
      <c r="V53" s="9"/>
      <c r="W53" s="65">
        <f>AVERAGE(P$51:P$55)</f>
        <v>135634.72</v>
      </c>
      <c r="X53" s="66"/>
      <c r="Z53" s="68">
        <v>53823.144</v>
      </c>
      <c r="AA53" s="65">
        <v>6305</v>
      </c>
      <c r="AB53" s="114">
        <v>20812.321000000004</v>
      </c>
      <c r="AC53" s="115">
        <f t="shared" si="6"/>
        <v>6.9701003149043933E-3</v>
      </c>
      <c r="AD53" s="66">
        <v>429.4</v>
      </c>
    </row>
    <row r="54" spans="1:30" x14ac:dyDescent="0.25">
      <c r="A54" s="51">
        <v>2001</v>
      </c>
      <c r="B54" s="101">
        <v>20837.5</v>
      </c>
      <c r="C54" s="22">
        <v>4238</v>
      </c>
      <c r="D54" s="22">
        <v>18754.2</v>
      </c>
      <c r="E54" s="93">
        <f t="shared" si="2"/>
        <v>43829.7</v>
      </c>
      <c r="F54" s="95"/>
      <c r="G54" s="51">
        <v>2001</v>
      </c>
      <c r="H54" s="101">
        <v>101045.9</v>
      </c>
      <c r="I54" s="22">
        <v>11189.2</v>
      </c>
      <c r="J54" s="22">
        <v>43191.3</v>
      </c>
      <c r="K54" s="93">
        <f t="shared" si="3"/>
        <v>155426.4</v>
      </c>
      <c r="L54" s="95"/>
      <c r="M54" s="33">
        <f t="shared" si="9"/>
        <v>121883.4</v>
      </c>
      <c r="N54" s="9">
        <f t="shared" si="7"/>
        <v>15427.2</v>
      </c>
      <c r="O54" s="9">
        <f t="shared" si="8"/>
        <v>61945.5</v>
      </c>
      <c r="P54" s="112">
        <f t="shared" si="5"/>
        <v>199256.1</v>
      </c>
      <c r="Q54" s="68">
        <f>AVERAGE(M$51:M$55)</f>
        <v>82750.58</v>
      </c>
      <c r="R54" s="65"/>
      <c r="S54" s="65">
        <f>AVERAGE(N$51:N$55)</f>
        <v>9403.7999999999993</v>
      </c>
      <c r="T54" s="65"/>
      <c r="U54" s="65">
        <f>AVERAGE(O$51:O$55)</f>
        <v>43480.340000000004</v>
      </c>
      <c r="V54" s="9"/>
      <c r="W54" s="65">
        <f>AVERAGE(P$51:P$55)</f>
        <v>135634.72</v>
      </c>
      <c r="X54" s="66"/>
      <c r="Z54" s="68">
        <v>101886.9448</v>
      </c>
      <c r="AA54" s="65">
        <v>12300</v>
      </c>
      <c r="AB54" s="114">
        <v>37891.685999999987</v>
      </c>
      <c r="AC54" s="115">
        <f t="shared" si="6"/>
        <v>3.2515711616559348E-2</v>
      </c>
      <c r="AD54" s="66">
        <v>5053.8</v>
      </c>
    </row>
    <row r="55" spans="1:30" x14ac:dyDescent="0.25">
      <c r="A55" s="51">
        <v>2002</v>
      </c>
      <c r="B55" s="101">
        <v>36424.199999999997</v>
      </c>
      <c r="C55" s="22">
        <v>9493.7000000000007</v>
      </c>
      <c r="D55" s="22">
        <v>45765.5</v>
      </c>
      <c r="E55" s="93">
        <f t="shared" si="2"/>
        <v>91683.4</v>
      </c>
      <c r="F55" s="95"/>
      <c r="G55" s="51">
        <v>2002</v>
      </c>
      <c r="H55" s="101">
        <v>21332.5</v>
      </c>
      <c r="I55" s="22">
        <v>1018.9</v>
      </c>
      <c r="J55" s="22">
        <v>23434.1</v>
      </c>
      <c r="K55" s="93">
        <f t="shared" si="3"/>
        <v>45785.5</v>
      </c>
      <c r="L55" s="95"/>
      <c r="M55" s="33">
        <f t="shared" si="9"/>
        <v>57756.7</v>
      </c>
      <c r="N55" s="9">
        <f t="shared" si="7"/>
        <v>10512.6</v>
      </c>
      <c r="O55" s="9">
        <f t="shared" si="8"/>
        <v>69199.600000000006</v>
      </c>
      <c r="P55" s="112">
        <f t="shared" si="5"/>
        <v>137468.90000000002</v>
      </c>
      <c r="Q55" s="68">
        <f>AVERAGE(M$51:M$55)</f>
        <v>82750.58</v>
      </c>
      <c r="R55" s="65"/>
      <c r="S55" s="65">
        <f>AVERAGE(N$51:N$55)</f>
        <v>9403.7999999999993</v>
      </c>
      <c r="T55" s="65"/>
      <c r="U55" s="65">
        <f>AVERAGE(O$51:O$55)</f>
        <v>43480.340000000004</v>
      </c>
      <c r="V55" s="9"/>
      <c r="W55" s="65">
        <f>AVERAGE(P$51:P$55)</f>
        <v>135634.72</v>
      </c>
      <c r="X55" s="66"/>
      <c r="Z55" s="68">
        <v>37340.076000000001</v>
      </c>
      <c r="AA55" s="65">
        <v>2739</v>
      </c>
      <c r="AB55" s="114">
        <v>17529.402999999998</v>
      </c>
      <c r="AC55" s="115">
        <f t="shared" si="6"/>
        <v>9.3763309344661525E-3</v>
      </c>
      <c r="AD55" s="66">
        <v>429.3</v>
      </c>
    </row>
    <row r="56" spans="1:30" x14ac:dyDescent="0.25">
      <c r="A56" s="51">
        <v>2003</v>
      </c>
      <c r="B56" s="101">
        <v>46344.5</v>
      </c>
      <c r="C56" s="22">
        <v>17354.7</v>
      </c>
      <c r="D56" s="22">
        <v>34031.699999999997</v>
      </c>
      <c r="E56" s="93">
        <f t="shared" si="2"/>
        <v>97730.9</v>
      </c>
      <c r="F56" s="95"/>
      <c r="G56" s="51">
        <v>2003</v>
      </c>
      <c r="H56" s="101">
        <v>18891.3</v>
      </c>
      <c r="I56" s="22">
        <v>1397.3</v>
      </c>
      <c r="J56" s="22">
        <v>46052.9</v>
      </c>
      <c r="K56" s="93">
        <f t="shared" si="3"/>
        <v>66341.5</v>
      </c>
      <c r="L56" s="95"/>
      <c r="M56" s="33">
        <f t="shared" si="9"/>
        <v>65235.8</v>
      </c>
      <c r="N56" s="9">
        <f t="shared" si="7"/>
        <v>18752</v>
      </c>
      <c r="O56" s="9">
        <f t="shared" si="8"/>
        <v>80084.600000000006</v>
      </c>
      <c r="P56" s="112">
        <f t="shared" si="5"/>
        <v>164072.40000000002</v>
      </c>
      <c r="Q56" s="68"/>
      <c r="R56" s="65">
        <f>AVERAGE(M$56:M$60)</f>
        <v>108182.81999999999</v>
      </c>
      <c r="S56" s="9"/>
      <c r="T56" s="65">
        <f>AVERAGE(N$56:N$60)</f>
        <v>22605.72</v>
      </c>
      <c r="U56" s="9"/>
      <c r="V56" s="65">
        <f>AVERAGE(O$56:O$60)</f>
        <v>108786.9</v>
      </c>
      <c r="W56" s="9"/>
      <c r="X56" s="67">
        <f>AVERAGE(P$56:P$60)</f>
        <v>239575.44</v>
      </c>
      <c r="Z56" s="68">
        <v>20341.436000000002</v>
      </c>
      <c r="AA56" s="65">
        <v>2877</v>
      </c>
      <c r="AB56" s="114">
        <v>45446.402000000002</v>
      </c>
      <c r="AC56" s="115">
        <f t="shared" si="6"/>
        <v>5.8937467497720134E-4</v>
      </c>
      <c r="AD56" s="66">
        <v>39.1</v>
      </c>
    </row>
    <row r="57" spans="1:30" x14ac:dyDescent="0.25">
      <c r="A57" s="51">
        <v>2004</v>
      </c>
      <c r="B57" s="101">
        <v>53183.9</v>
      </c>
      <c r="C57" s="22">
        <v>18750.900000000001</v>
      </c>
      <c r="D57" s="22">
        <v>39145.300000000003</v>
      </c>
      <c r="E57" s="93">
        <f t="shared" si="2"/>
        <v>111080.1</v>
      </c>
      <c r="F57" s="95"/>
      <c r="G57" s="51">
        <v>2004</v>
      </c>
      <c r="H57" s="101">
        <v>14393.5</v>
      </c>
      <c r="I57" s="22">
        <v>708.4</v>
      </c>
      <c r="J57" s="22">
        <v>63905.5</v>
      </c>
      <c r="K57" s="93">
        <f t="shared" si="3"/>
        <v>79007.399999999994</v>
      </c>
      <c r="L57" s="95"/>
      <c r="M57" s="33">
        <f t="shared" si="9"/>
        <v>67577.399999999994</v>
      </c>
      <c r="N57" s="9">
        <f t="shared" si="7"/>
        <v>19459.300000000003</v>
      </c>
      <c r="O57" s="9">
        <f t="shared" si="8"/>
        <v>103050.8</v>
      </c>
      <c r="P57" s="112">
        <f t="shared" si="5"/>
        <v>190087.5</v>
      </c>
      <c r="Q57" s="68"/>
      <c r="R57" s="65">
        <f>AVERAGE(M$56:M$60)</f>
        <v>108182.81999999999</v>
      </c>
      <c r="S57" s="65"/>
      <c r="T57" s="65">
        <f>AVERAGE(N$56:N$60)</f>
        <v>22605.72</v>
      </c>
      <c r="U57" s="65"/>
      <c r="V57" s="65">
        <f>AVERAGE(O$56:O$60)</f>
        <v>108786.9</v>
      </c>
      <c r="W57" s="65"/>
      <c r="X57" s="67">
        <f>AVERAGE(P$56:P$60)</f>
        <v>239575.44</v>
      </c>
      <c r="Z57" s="68">
        <v>13534</v>
      </c>
      <c r="AA57" s="65">
        <v>2039</v>
      </c>
      <c r="AB57" s="114">
        <v>63271.325000000004</v>
      </c>
      <c r="AC57" s="115">
        <f t="shared" si="6"/>
        <v>6.9145421821247121E-3</v>
      </c>
      <c r="AD57" s="66">
        <v>546.29999999999995</v>
      </c>
    </row>
    <row r="58" spans="1:30" x14ac:dyDescent="0.25">
      <c r="A58" s="51">
        <v>2005</v>
      </c>
      <c r="B58" s="101">
        <v>73337.5</v>
      </c>
      <c r="C58" s="22">
        <v>18278.099999999999</v>
      </c>
      <c r="D58" s="22">
        <v>48800.800000000003</v>
      </c>
      <c r="E58" s="93">
        <f t="shared" si="2"/>
        <v>140416.40000000002</v>
      </c>
      <c r="F58" s="95"/>
      <c r="G58" s="51">
        <v>2005</v>
      </c>
      <c r="H58" s="101">
        <v>86007</v>
      </c>
      <c r="I58" s="22">
        <v>3978.1</v>
      </c>
      <c r="J58" s="22">
        <v>86240</v>
      </c>
      <c r="K58" s="93">
        <f t="shared" si="3"/>
        <v>176225.1</v>
      </c>
      <c r="L58" s="95"/>
      <c r="M58" s="33">
        <f t="shared" si="9"/>
        <v>159344.5</v>
      </c>
      <c r="N58" s="9">
        <f t="shared" si="7"/>
        <v>22256.199999999997</v>
      </c>
      <c r="O58" s="9">
        <f t="shared" si="8"/>
        <v>135040.79999999999</v>
      </c>
      <c r="P58" s="112">
        <f t="shared" si="5"/>
        <v>316641.5</v>
      </c>
      <c r="Q58" s="68"/>
      <c r="R58" s="65">
        <f>AVERAGE(M$56:M$60)</f>
        <v>108182.81999999999</v>
      </c>
      <c r="S58" s="65"/>
      <c r="T58" s="65">
        <f>AVERAGE(N$56:N$60)</f>
        <v>22605.72</v>
      </c>
      <c r="U58" s="65"/>
      <c r="V58" s="65">
        <f>AVERAGE(O$56:O$60)</f>
        <v>108786.9</v>
      </c>
      <c r="W58" s="65"/>
      <c r="X58" s="67">
        <f>AVERAGE(P$56:P$60)</f>
        <v>239575.44</v>
      </c>
      <c r="Z58" s="68">
        <v>91968.217000000004</v>
      </c>
      <c r="AA58" s="65">
        <v>5820</v>
      </c>
      <c r="AB58" s="114">
        <v>86770.00499999999</v>
      </c>
      <c r="AC58" s="115">
        <f t="shared" si="6"/>
        <v>4.0289379889697892E-5</v>
      </c>
      <c r="AD58" s="66">
        <v>7.1</v>
      </c>
    </row>
    <row r="59" spans="1:30" x14ac:dyDescent="0.25">
      <c r="A59" s="51">
        <v>2006</v>
      </c>
      <c r="B59" s="101">
        <v>51764.3</v>
      </c>
      <c r="C59" s="22">
        <v>11680.4</v>
      </c>
      <c r="D59" s="22">
        <v>59732.6</v>
      </c>
      <c r="E59" s="93">
        <f t="shared" si="2"/>
        <v>123177.3</v>
      </c>
      <c r="F59" s="95"/>
      <c r="G59" s="51">
        <v>2006</v>
      </c>
      <c r="H59" s="101">
        <v>33561.599999999999</v>
      </c>
      <c r="I59" s="22">
        <v>986.1</v>
      </c>
      <c r="J59" s="22">
        <v>32841.1</v>
      </c>
      <c r="K59" s="93">
        <f t="shared" si="3"/>
        <v>67388.799999999988</v>
      </c>
      <c r="L59" s="95"/>
      <c r="M59" s="33">
        <f t="shared" si="9"/>
        <v>85325.9</v>
      </c>
      <c r="N59" s="9">
        <f t="shared" si="7"/>
        <v>12666.5</v>
      </c>
      <c r="O59" s="9">
        <f t="shared" si="8"/>
        <v>92573.7</v>
      </c>
      <c r="P59" s="112">
        <f t="shared" si="5"/>
        <v>190566.09999999998</v>
      </c>
      <c r="Q59" s="68"/>
      <c r="R59" s="65">
        <f>AVERAGE(M$56:M$60)</f>
        <v>108182.81999999999</v>
      </c>
      <c r="S59" s="65"/>
      <c r="T59" s="65">
        <f>AVERAGE(N$56:N$60)</f>
        <v>22605.72</v>
      </c>
      <c r="U59" s="65"/>
      <c r="V59" s="65">
        <f>AVERAGE(O$56:O$60)</f>
        <v>108786.9</v>
      </c>
      <c r="W59" s="65"/>
      <c r="X59" s="67">
        <f>AVERAGE(P$56:P$60)</f>
        <v>239575.44</v>
      </c>
      <c r="Z59" s="68">
        <v>30759.045000000002</v>
      </c>
      <c r="AA59" s="65">
        <v>4339</v>
      </c>
      <c r="AB59" s="114">
        <v>36477.523000000001</v>
      </c>
      <c r="AC59" s="115">
        <f t="shared" si="6"/>
        <v>1.7191284011586497E-2</v>
      </c>
      <c r="AD59" s="66">
        <v>1158.5</v>
      </c>
    </row>
    <row r="60" spans="1:30" x14ac:dyDescent="0.25">
      <c r="A60" s="51">
        <v>2007</v>
      </c>
      <c r="B60" s="101">
        <v>42412.1</v>
      </c>
      <c r="C60" s="22">
        <v>20854.099999999999</v>
      </c>
      <c r="D60" s="22">
        <v>34285.699999999997</v>
      </c>
      <c r="E60" s="93">
        <f t="shared" si="2"/>
        <v>97551.9</v>
      </c>
      <c r="F60" s="95"/>
      <c r="G60" s="51">
        <v>2007</v>
      </c>
      <c r="H60" s="101">
        <v>121018.4</v>
      </c>
      <c r="I60" s="22">
        <v>19040.5</v>
      </c>
      <c r="J60" s="22">
        <v>98898.9</v>
      </c>
      <c r="K60" s="93">
        <f t="shared" si="3"/>
        <v>238957.8</v>
      </c>
      <c r="L60" s="95"/>
      <c r="M60" s="33">
        <f t="shared" si="9"/>
        <v>163430.5</v>
      </c>
      <c r="N60" s="9">
        <f t="shared" si="7"/>
        <v>39894.6</v>
      </c>
      <c r="O60" s="9">
        <f t="shared" si="8"/>
        <v>133184.59999999998</v>
      </c>
      <c r="P60" s="112">
        <f t="shared" si="5"/>
        <v>336509.69999999995</v>
      </c>
      <c r="Q60" s="33"/>
      <c r="R60" s="65">
        <f>AVERAGE(M$56:M$60)</f>
        <v>108182.81999999999</v>
      </c>
      <c r="S60" s="65"/>
      <c r="T60" s="65">
        <f>AVERAGE(N$56:N$60)</f>
        <v>22605.72</v>
      </c>
      <c r="U60" s="65"/>
      <c r="V60" s="65">
        <f>AVERAGE(O$56:O$60)</f>
        <v>108786.9</v>
      </c>
      <c r="W60" s="65"/>
      <c r="X60" s="67">
        <f>AVERAGE(P$56:P$60)</f>
        <v>239575.44</v>
      </c>
      <c r="Z60" s="68">
        <v>121135.53690000005</v>
      </c>
      <c r="AA60" s="65">
        <v>19759.11</v>
      </c>
      <c r="AB60" s="114">
        <v>61865.081000000035</v>
      </c>
      <c r="AC60" s="115">
        <f t="shared" si="6"/>
        <v>8.5483294539872745E-2</v>
      </c>
      <c r="AD60" s="66">
        <v>20426.900000000001</v>
      </c>
    </row>
    <row r="61" spans="1:30" x14ac:dyDescent="0.25">
      <c r="A61" s="51">
        <v>2008</v>
      </c>
      <c r="B61" s="101">
        <v>11627.3</v>
      </c>
      <c r="C61" s="22">
        <v>29798.2</v>
      </c>
      <c r="D61" s="22">
        <v>12523.7</v>
      </c>
      <c r="E61" s="93">
        <f t="shared" si="2"/>
        <v>53949.2</v>
      </c>
      <c r="F61" s="95"/>
      <c r="G61" s="51">
        <v>2008</v>
      </c>
      <c r="H61" s="101">
        <v>87171</v>
      </c>
      <c r="I61" s="22">
        <v>8243.2000000000007</v>
      </c>
      <c r="J61" s="22">
        <v>72322.600000000006</v>
      </c>
      <c r="K61" s="93">
        <f t="shared" si="3"/>
        <v>167736.79999999999</v>
      </c>
      <c r="L61" s="95"/>
      <c r="M61" s="33">
        <f t="shared" si="9"/>
        <v>98798.3</v>
      </c>
      <c r="N61" s="9">
        <f t="shared" si="7"/>
        <v>38041.4</v>
      </c>
      <c r="O61" s="9">
        <f t="shared" si="8"/>
        <v>84846.3</v>
      </c>
      <c r="P61" s="112">
        <f t="shared" si="5"/>
        <v>221686</v>
      </c>
      <c r="Q61" s="68">
        <f>AVERAGE(M$61:M$65)</f>
        <v>137353.66</v>
      </c>
      <c r="R61" s="9"/>
      <c r="S61" s="65">
        <f>AVERAGE(N$61:N$65)</f>
        <v>29652.140000000003</v>
      </c>
      <c r="T61" s="9"/>
      <c r="U61" s="65">
        <f>AVERAGE(O$61:O$65)</f>
        <v>97312.22</v>
      </c>
      <c r="V61" s="9"/>
      <c r="W61" s="65">
        <f>AVERAGE(P$61:P$65)</f>
        <v>264318.02</v>
      </c>
      <c r="X61" s="66"/>
      <c r="Z61" s="68">
        <v>99731.332263843564</v>
      </c>
      <c r="AA61" s="65">
        <v>10427.973026990891</v>
      </c>
      <c r="AB61" s="114">
        <v>78900.008205600781</v>
      </c>
      <c r="AC61" s="115">
        <f t="shared" si="6"/>
        <v>0</v>
      </c>
      <c r="AD61" s="66">
        <v>0</v>
      </c>
    </row>
    <row r="62" spans="1:30" x14ac:dyDescent="0.25">
      <c r="A62" s="51">
        <v>2009</v>
      </c>
      <c r="B62" s="101">
        <v>4850.2</v>
      </c>
      <c r="C62" s="22">
        <v>22322.2</v>
      </c>
      <c r="D62" s="22">
        <v>387.2</v>
      </c>
      <c r="E62" s="93">
        <f t="shared" si="2"/>
        <v>27559.600000000002</v>
      </c>
      <c r="F62" s="95"/>
      <c r="G62" s="51">
        <v>2009</v>
      </c>
      <c r="H62" s="101">
        <v>237555.9</v>
      </c>
      <c r="I62" s="22">
        <v>16326.2</v>
      </c>
      <c r="J62" s="22">
        <v>116421.7</v>
      </c>
      <c r="K62" s="93">
        <f t="shared" si="3"/>
        <v>370303.8</v>
      </c>
      <c r="L62" s="95"/>
      <c r="M62" s="33">
        <f t="shared" si="9"/>
        <v>242406.1</v>
      </c>
      <c r="N62" s="9">
        <f t="shared" si="7"/>
        <v>38648.400000000001</v>
      </c>
      <c r="O62" s="9">
        <f t="shared" si="8"/>
        <v>116808.9</v>
      </c>
      <c r="P62" s="112">
        <f t="shared" si="5"/>
        <v>397863.4</v>
      </c>
      <c r="Q62" s="68">
        <f>AVERAGE(M$61:M$65)</f>
        <v>137353.66</v>
      </c>
      <c r="R62" s="65"/>
      <c r="S62" s="65">
        <f>AVERAGE(N$61:N$65)</f>
        <v>29652.140000000003</v>
      </c>
      <c r="T62" s="65"/>
      <c r="U62" s="65">
        <f>AVERAGE(O$61:O$65)</f>
        <v>97312.22</v>
      </c>
      <c r="V62" s="9"/>
      <c r="W62" s="65">
        <f>AVERAGE(P$61:P$65)</f>
        <v>264318.02</v>
      </c>
      <c r="X62" s="66"/>
      <c r="Z62" s="68">
        <v>218622.36300000024</v>
      </c>
      <c r="AA62" s="65">
        <v>16594.508999999998</v>
      </c>
      <c r="AB62" s="114">
        <v>112773.08400000003</v>
      </c>
      <c r="AC62" s="115">
        <f t="shared" si="6"/>
        <v>1.8093252081129063E-3</v>
      </c>
      <c r="AD62" s="66">
        <v>670</v>
      </c>
    </row>
    <row r="63" spans="1:30" x14ac:dyDescent="0.25">
      <c r="A63" s="51">
        <v>2010</v>
      </c>
      <c r="B63" s="101">
        <v>11088.9</v>
      </c>
      <c r="C63" s="22">
        <v>22229.200000000001</v>
      </c>
      <c r="D63" s="22">
        <v>511.2</v>
      </c>
      <c r="E63" s="93">
        <f t="shared" si="2"/>
        <v>33829.299999999996</v>
      </c>
      <c r="F63" s="95"/>
      <c r="G63" s="51">
        <v>2010</v>
      </c>
      <c r="H63" s="101">
        <v>136134.6</v>
      </c>
      <c r="I63" s="22">
        <v>15555</v>
      </c>
      <c r="J63" s="22">
        <v>111119</v>
      </c>
      <c r="K63" s="93">
        <f t="shared" si="3"/>
        <v>262808.59999999998</v>
      </c>
      <c r="L63" s="95"/>
      <c r="M63" s="33">
        <f t="shared" si="9"/>
        <v>147223.5</v>
      </c>
      <c r="N63" s="9">
        <f t="shared" si="7"/>
        <v>37784.199999999997</v>
      </c>
      <c r="O63" s="9">
        <f t="shared" si="8"/>
        <v>111630.2</v>
      </c>
      <c r="P63" s="112">
        <f t="shared" si="5"/>
        <v>296637.90000000002</v>
      </c>
      <c r="Q63" s="68">
        <f>AVERAGE(M$61:M$65)</f>
        <v>137353.66</v>
      </c>
      <c r="R63" s="65"/>
      <c r="S63" s="65">
        <f>AVERAGE(N$61:N$65)</f>
        <v>29652.140000000003</v>
      </c>
      <c r="T63" s="65"/>
      <c r="U63" s="65">
        <f>AVERAGE(O$61:O$65)</f>
        <v>97312.22</v>
      </c>
      <c r="V63" s="9"/>
      <c r="W63" s="65">
        <f>AVERAGE(P$61:P$65)</f>
        <v>264318.02</v>
      </c>
      <c r="X63" s="66"/>
      <c r="Z63" s="68">
        <v>167353.98650000012</v>
      </c>
      <c r="AA63" s="65">
        <v>8653.1299999999974</v>
      </c>
      <c r="AB63" s="114">
        <v>110088.96299999992</v>
      </c>
      <c r="AC63" s="115">
        <f t="shared" si="6"/>
        <v>2.9877256680336949E-3</v>
      </c>
      <c r="AD63" s="66">
        <v>785.2</v>
      </c>
    </row>
    <row r="64" spans="1:30" x14ac:dyDescent="0.25">
      <c r="A64" s="51">
        <v>2011</v>
      </c>
      <c r="B64" s="101">
        <v>1863.6</v>
      </c>
      <c r="C64" s="22">
        <v>2701.7</v>
      </c>
      <c r="D64" s="22">
        <v>17.3</v>
      </c>
      <c r="E64" s="93">
        <f t="shared" si="2"/>
        <v>4582.5999999999995</v>
      </c>
      <c r="F64" s="95"/>
      <c r="G64" s="51">
        <v>2011</v>
      </c>
      <c r="H64" s="101">
        <v>157630.79999999999</v>
      </c>
      <c r="I64" s="22">
        <v>5816.5</v>
      </c>
      <c r="J64" s="22">
        <v>96851.8</v>
      </c>
      <c r="K64" s="93">
        <f t="shared" si="3"/>
        <v>260299.09999999998</v>
      </c>
      <c r="L64" s="95"/>
      <c r="M64" s="33">
        <f t="shared" si="9"/>
        <v>159494.39999999999</v>
      </c>
      <c r="N64" s="9">
        <f t="shared" si="7"/>
        <v>8518.2000000000007</v>
      </c>
      <c r="O64" s="9">
        <f t="shared" si="8"/>
        <v>96869.1</v>
      </c>
      <c r="P64" s="112">
        <f t="shared" si="5"/>
        <v>264881.7</v>
      </c>
      <c r="Q64" s="68">
        <f>AVERAGE(M$61:M$65)</f>
        <v>137353.66</v>
      </c>
      <c r="R64" s="65"/>
      <c r="S64" s="65">
        <f>AVERAGE(N$61:N$65)</f>
        <v>29652.140000000003</v>
      </c>
      <c r="T64" s="65"/>
      <c r="U64" s="65">
        <f>AVERAGE(O$61:O$65)</f>
        <v>97312.22</v>
      </c>
      <c r="V64" s="9"/>
      <c r="W64" s="65">
        <f>AVERAGE(P$61:P$65)</f>
        <v>264318.02</v>
      </c>
      <c r="X64" s="66"/>
      <c r="Z64" s="68">
        <v>158706.00380000006</v>
      </c>
      <c r="AA64" s="65">
        <v>5.4740000000000002</v>
      </c>
      <c r="AB64" s="114">
        <v>100492.31549999991</v>
      </c>
      <c r="AC64" s="115">
        <f t="shared" si="6"/>
        <v>1.9419967260739667E-3</v>
      </c>
      <c r="AD64" s="66">
        <v>505.5</v>
      </c>
    </row>
    <row r="65" spans="1:30" ht="15.75" thickBot="1" x14ac:dyDescent="0.3">
      <c r="A65" s="51">
        <v>2012</v>
      </c>
      <c r="B65" s="101">
        <v>905.6</v>
      </c>
      <c r="C65" s="22">
        <v>15381.5</v>
      </c>
      <c r="D65" s="22">
        <v>14025.8</v>
      </c>
      <c r="E65" s="93">
        <f t="shared" si="2"/>
        <v>30312.9</v>
      </c>
      <c r="F65" s="95"/>
      <c r="G65" s="51">
        <v>2012</v>
      </c>
      <c r="H65" s="101">
        <v>37940.400000000001</v>
      </c>
      <c r="I65" s="22">
        <v>9887</v>
      </c>
      <c r="J65" s="22">
        <v>62380.800000000003</v>
      </c>
      <c r="K65" s="93">
        <f t="shared" si="3"/>
        <v>110208.20000000001</v>
      </c>
      <c r="L65" s="107"/>
      <c r="M65" s="35">
        <f t="shared" si="9"/>
        <v>38846</v>
      </c>
      <c r="N65" s="71">
        <f t="shared" si="7"/>
        <v>25268.5</v>
      </c>
      <c r="O65" s="71">
        <f t="shared" si="8"/>
        <v>76406.600000000006</v>
      </c>
      <c r="P65" s="113">
        <f t="shared" si="5"/>
        <v>140521.1</v>
      </c>
      <c r="Q65" s="68">
        <f>AVERAGE(M$61:M$65)</f>
        <v>137353.66</v>
      </c>
      <c r="R65" s="65"/>
      <c r="S65" s="65">
        <f>AVERAGE(N$61:N$65)</f>
        <v>29652.140000000003</v>
      </c>
      <c r="T65" s="65"/>
      <c r="U65" s="65">
        <f>AVERAGE(O$61:O$65)</f>
        <v>97312.22</v>
      </c>
      <c r="V65" s="9"/>
      <c r="W65" s="65">
        <f>AVERAGE(P$61:P$65)</f>
        <v>264318.02</v>
      </c>
      <c r="X65" s="66"/>
      <c r="Z65" s="68">
        <v>51034</v>
      </c>
      <c r="AA65" s="65">
        <v>8044.3839999999991</v>
      </c>
      <c r="AB65" s="114">
        <v>78500.104300000006</v>
      </c>
      <c r="AC65" s="116">
        <f t="shared" si="6"/>
        <v>2.5315720608811319E-3</v>
      </c>
      <c r="AD65" s="72">
        <v>279</v>
      </c>
    </row>
    <row r="66" spans="1:30" ht="15.75" thickBot="1" x14ac:dyDescent="0.3">
      <c r="A66" s="52">
        <v>2013</v>
      </c>
      <c r="B66" s="84"/>
      <c r="C66" s="71"/>
      <c r="D66" s="71"/>
      <c r="E66" s="94"/>
      <c r="F66" s="8"/>
      <c r="G66" s="52">
        <v>2013</v>
      </c>
      <c r="H66" s="84"/>
      <c r="I66" s="71"/>
      <c r="J66" s="71"/>
      <c r="K66" s="94"/>
      <c r="L66" s="8"/>
      <c r="P66" s="4"/>
      <c r="Q66" s="35"/>
      <c r="R66" s="71"/>
      <c r="S66" s="71"/>
      <c r="T66" s="71"/>
      <c r="U66" s="71"/>
      <c r="V66" s="71"/>
      <c r="W66" s="71"/>
      <c r="X66" s="72"/>
      <c r="Z66" s="35"/>
      <c r="AA66" s="71"/>
      <c r="AB66" s="72"/>
    </row>
  </sheetData>
  <mergeCells count="9">
    <mergeCell ref="W2:X2"/>
    <mergeCell ref="Q2:R2"/>
    <mergeCell ref="S2:T2"/>
    <mergeCell ref="U2:V2"/>
    <mergeCell ref="Z1:AB1"/>
    <mergeCell ref="M1:P1"/>
    <mergeCell ref="H1:K1"/>
    <mergeCell ref="B1:E1"/>
    <mergeCell ref="Q1:X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60" zoomScaleNormal="60" workbookViewId="0"/>
  </sheetViews>
  <sheetFormatPr defaultRowHeight="15" x14ac:dyDescent="0.25"/>
  <cols>
    <col min="1" max="1" width="9.140625" style="3"/>
    <col min="2" max="2" width="33.42578125" bestFit="1" customWidth="1"/>
    <col min="3" max="4" width="33.85546875" bestFit="1" customWidth="1"/>
    <col min="5" max="5" width="33.85546875" customWidth="1"/>
    <col min="6" max="6" width="43.140625" bestFit="1" customWidth="1"/>
    <col min="7" max="7" width="43.140625" customWidth="1"/>
    <col min="8" max="8" width="24.28515625" customWidth="1"/>
    <col min="9" max="9" width="48.7109375" customWidth="1"/>
    <col min="10" max="10" width="24.28515625" customWidth="1"/>
    <col min="11" max="11" width="46.5703125" customWidth="1"/>
    <col min="12" max="12" width="56.7109375" customWidth="1"/>
    <col min="13" max="13" width="24.28515625" customWidth="1"/>
    <col min="14" max="14" width="14" style="139" customWidth="1"/>
    <col min="15" max="15" width="11.28515625" style="3" customWidth="1"/>
    <col min="16" max="16" width="48.28515625" customWidth="1"/>
    <col min="17" max="17" width="50.28515625" customWidth="1"/>
    <col min="18" max="18" width="48.85546875" customWidth="1"/>
    <col min="19" max="19" width="54.28515625" customWidth="1"/>
    <col min="20" max="20" width="57.5703125" customWidth="1"/>
    <col min="21" max="22" width="19.28515625" customWidth="1"/>
    <col min="23" max="23" width="52.85546875" customWidth="1"/>
    <col min="24" max="24" width="28.28515625" customWidth="1"/>
    <col min="25" max="25" width="44.28515625" customWidth="1"/>
    <col min="26" max="26" width="5.28515625" customWidth="1"/>
    <col min="27" max="27" width="12" style="3" customWidth="1"/>
    <col min="28" max="28" width="41.85546875" customWidth="1"/>
    <col min="29" max="29" width="44.5703125" customWidth="1"/>
    <col min="30" max="30" width="45.42578125" customWidth="1"/>
    <col min="31" max="31" width="45.5703125" customWidth="1"/>
    <col min="32" max="32" width="33.85546875" customWidth="1"/>
    <col min="33" max="33" width="31.7109375" customWidth="1"/>
    <col min="34" max="34" width="25.5703125" customWidth="1"/>
    <col min="35" max="35" width="35.42578125" customWidth="1"/>
    <col min="36" max="36" width="25.5703125" customWidth="1"/>
    <col min="37" max="37" width="42.85546875" customWidth="1"/>
    <col min="38" max="38" width="46" customWidth="1"/>
    <col min="39" max="39" width="25.5703125" customWidth="1"/>
  </cols>
  <sheetData>
    <row r="1" spans="1:39" ht="15.75" thickBot="1" x14ac:dyDescent="0.3">
      <c r="A1" s="49"/>
      <c r="B1" s="190" t="s">
        <v>97</v>
      </c>
      <c r="C1" s="191"/>
      <c r="D1" s="192"/>
      <c r="E1" s="132"/>
      <c r="F1" s="193" t="s">
        <v>130</v>
      </c>
      <c r="G1" s="194"/>
      <c r="H1" s="194"/>
      <c r="I1" s="194"/>
      <c r="J1" s="194"/>
      <c r="K1" s="195"/>
      <c r="L1" s="134"/>
      <c r="M1" s="130"/>
      <c r="N1" s="135"/>
      <c r="O1" s="49"/>
      <c r="P1" s="200" t="s">
        <v>101</v>
      </c>
      <c r="Q1" s="201"/>
      <c r="R1" s="201"/>
      <c r="S1" s="202"/>
      <c r="T1" s="196" t="s">
        <v>102</v>
      </c>
      <c r="U1" s="197"/>
      <c r="V1" s="197"/>
      <c r="W1" s="197"/>
      <c r="X1" s="197"/>
      <c r="Y1" s="198"/>
      <c r="AA1" s="142"/>
      <c r="AB1" s="203" t="s">
        <v>103</v>
      </c>
      <c r="AC1" s="204"/>
      <c r="AD1" s="204"/>
      <c r="AE1" s="205"/>
      <c r="AF1" s="203" t="s">
        <v>103</v>
      </c>
      <c r="AG1" s="204"/>
      <c r="AH1" s="204"/>
      <c r="AI1" s="204"/>
      <c r="AJ1" s="204"/>
      <c r="AK1" s="204"/>
      <c r="AL1" s="204"/>
      <c r="AM1" s="205"/>
    </row>
    <row r="2" spans="1:39" ht="15.75" thickBot="1" x14ac:dyDescent="0.3">
      <c r="A2" s="49" t="s">
        <v>0</v>
      </c>
      <c r="B2" s="42" t="s">
        <v>55</v>
      </c>
      <c r="C2" s="57" t="s">
        <v>56</v>
      </c>
      <c r="D2" s="57" t="s">
        <v>57</v>
      </c>
      <c r="E2" s="58" t="s">
        <v>111</v>
      </c>
      <c r="F2" s="167" t="s">
        <v>98</v>
      </c>
      <c r="G2" s="165"/>
      <c r="H2" s="165" t="s">
        <v>99</v>
      </c>
      <c r="I2" s="165"/>
      <c r="J2" s="165" t="s">
        <v>100</v>
      </c>
      <c r="K2" s="165"/>
      <c r="L2" s="165" t="s">
        <v>112</v>
      </c>
      <c r="M2" s="166"/>
      <c r="N2" s="136"/>
      <c r="O2" s="49" t="s">
        <v>0</v>
      </c>
      <c r="P2" s="42" t="s">
        <v>46</v>
      </c>
      <c r="Q2" s="57" t="s">
        <v>47</v>
      </c>
      <c r="R2" s="57" t="s">
        <v>48</v>
      </c>
      <c r="S2" s="58" t="s">
        <v>114</v>
      </c>
      <c r="T2" s="199" t="s">
        <v>52</v>
      </c>
      <c r="U2" s="165"/>
      <c r="V2" s="165" t="s">
        <v>53</v>
      </c>
      <c r="W2" s="165"/>
      <c r="X2" s="165" t="s">
        <v>54</v>
      </c>
      <c r="Y2" s="166"/>
      <c r="Z2" s="4"/>
      <c r="AA2" s="49" t="s">
        <v>0</v>
      </c>
      <c r="AB2" s="60" t="s">
        <v>59</v>
      </c>
      <c r="AC2" s="57" t="s">
        <v>60</v>
      </c>
      <c r="AD2" s="57" t="s">
        <v>61</v>
      </c>
      <c r="AE2" s="57" t="s">
        <v>113</v>
      </c>
      <c r="AF2" s="165" t="s">
        <v>104</v>
      </c>
      <c r="AG2" s="165"/>
      <c r="AH2" s="165" t="s">
        <v>105</v>
      </c>
      <c r="AI2" s="165"/>
      <c r="AJ2" s="165" t="s">
        <v>106</v>
      </c>
      <c r="AK2" s="165"/>
      <c r="AL2" s="165" t="s">
        <v>115</v>
      </c>
      <c r="AM2" s="166"/>
    </row>
    <row r="3" spans="1:39" x14ac:dyDescent="0.25">
      <c r="A3" s="133">
        <v>1950</v>
      </c>
      <c r="B3" s="131">
        <f>CombinedRecharge!B3+CombinedRecharge!H3</f>
        <v>0</v>
      </c>
      <c r="C3" s="40">
        <f>CombinedRecharge!C3+CombinedRecharge!I3</f>
        <v>0</v>
      </c>
      <c r="D3" s="40">
        <f>CombinedRecharge!D3+CombinedRecharge!J3</f>
        <v>0</v>
      </c>
      <c r="E3" s="41">
        <f>SUM(B3:D3)</f>
        <v>0</v>
      </c>
      <c r="F3" s="79"/>
      <c r="G3" s="74"/>
      <c r="H3" s="74"/>
      <c r="I3" s="74"/>
      <c r="J3" s="74"/>
      <c r="K3" s="74"/>
      <c r="L3" s="74"/>
      <c r="M3" s="75"/>
      <c r="N3" s="137"/>
      <c r="O3" s="59">
        <v>1950</v>
      </c>
      <c r="P3" s="79">
        <f>AugmentationRequirement!B3</f>
        <v>54210.7</v>
      </c>
      <c r="Q3" s="74">
        <f>AugmentationRequirement!C3</f>
        <v>26228</v>
      </c>
      <c r="R3" s="74">
        <f>AugmentationRequirement!D3</f>
        <v>18179.099999999999</v>
      </c>
      <c r="S3" s="75">
        <f>SUM(P3:R3)</f>
        <v>98617.799999999988</v>
      </c>
      <c r="T3" s="79"/>
      <c r="U3" s="74"/>
      <c r="V3" s="74"/>
      <c r="W3" s="74"/>
      <c r="X3" s="74"/>
      <c r="Y3" s="75"/>
      <c r="AA3" s="50">
        <v>1950</v>
      </c>
      <c r="AB3" s="79">
        <f>B3-P3</f>
        <v>-54210.7</v>
      </c>
      <c r="AC3" s="74">
        <f>C3-Q3</f>
        <v>-26228</v>
      </c>
      <c r="AD3" s="74">
        <f>D3-R3</f>
        <v>-18179.099999999999</v>
      </c>
      <c r="AE3" s="74">
        <f>SUM(AB3:AD3)</f>
        <v>-98617.799999999988</v>
      </c>
      <c r="AF3" s="74"/>
      <c r="AG3" s="74"/>
      <c r="AH3" s="74"/>
      <c r="AI3" s="74"/>
      <c r="AJ3" s="74"/>
      <c r="AK3" s="74"/>
      <c r="AL3" s="74"/>
      <c r="AM3" s="75"/>
    </row>
    <row r="4" spans="1:39" x14ac:dyDescent="0.25">
      <c r="A4" s="128">
        <v>1951</v>
      </c>
      <c r="B4" s="127">
        <f>CombinedRecharge!B4+CombinedRecharge!H4</f>
        <v>0</v>
      </c>
      <c r="C4" s="15">
        <f>CombinedRecharge!C4+CombinedRecharge!I4</f>
        <v>0</v>
      </c>
      <c r="D4" s="15">
        <f>CombinedRecharge!D4+CombinedRecharge!J4</f>
        <v>0</v>
      </c>
      <c r="E4" s="34">
        <f t="shared" ref="E4:E65" si="0">SUM(B4:D4)</f>
        <v>0</v>
      </c>
      <c r="F4" s="85"/>
      <c r="G4" s="9"/>
      <c r="H4" s="9"/>
      <c r="I4" s="9"/>
      <c r="J4" s="9"/>
      <c r="K4" s="9"/>
      <c r="L4" s="9"/>
      <c r="M4" s="66"/>
      <c r="N4" s="137"/>
      <c r="O4" s="51">
        <v>1951</v>
      </c>
      <c r="P4" s="85">
        <f>AugmentationRequirement!B4</f>
        <v>38272.800000000003</v>
      </c>
      <c r="Q4" s="9">
        <f>AugmentationRequirement!C4</f>
        <v>16178.2</v>
      </c>
      <c r="R4" s="9">
        <f>AugmentationRequirement!D4</f>
        <v>15800.8</v>
      </c>
      <c r="S4" s="66">
        <f t="shared" ref="S4:S65" si="1">SUM(P4:R4)</f>
        <v>70251.8</v>
      </c>
      <c r="T4" s="85"/>
      <c r="U4" s="9"/>
      <c r="V4" s="9"/>
      <c r="W4" s="9"/>
      <c r="X4" s="9"/>
      <c r="Y4" s="66"/>
      <c r="AA4" s="51">
        <v>1951</v>
      </c>
      <c r="AB4" s="85">
        <f t="shared" ref="AB4:AB65" si="2">B4-P4</f>
        <v>-38272.800000000003</v>
      </c>
      <c r="AC4" s="9">
        <f t="shared" ref="AC4:AC65" si="3">C4-Q4</f>
        <v>-16178.2</v>
      </c>
      <c r="AD4" s="9">
        <f t="shared" ref="AD4:AD65" si="4">D4-R4</f>
        <v>-15800.8</v>
      </c>
      <c r="AE4" s="9">
        <f t="shared" ref="AE4:AE65" si="5">SUM(AB4:AD4)</f>
        <v>-70251.8</v>
      </c>
      <c r="AF4" s="9"/>
      <c r="AG4" s="9"/>
      <c r="AH4" s="9"/>
      <c r="AI4" s="9"/>
      <c r="AJ4" s="9"/>
      <c r="AK4" s="9"/>
      <c r="AL4" s="9"/>
      <c r="AM4" s="66"/>
    </row>
    <row r="5" spans="1:39" x14ac:dyDescent="0.25">
      <c r="A5" s="128">
        <v>1952</v>
      </c>
      <c r="B5" s="127">
        <f>CombinedRecharge!B5+CombinedRecharge!H5</f>
        <v>0</v>
      </c>
      <c r="C5" s="15">
        <f>CombinedRecharge!C5+CombinedRecharge!I5</f>
        <v>0</v>
      </c>
      <c r="D5" s="15">
        <f>CombinedRecharge!D5+CombinedRecharge!J5</f>
        <v>0</v>
      </c>
      <c r="E5" s="34">
        <f t="shared" si="0"/>
        <v>0</v>
      </c>
      <c r="F5" s="85"/>
      <c r="G5" s="9"/>
      <c r="H5" s="9"/>
      <c r="I5" s="9"/>
      <c r="J5" s="9"/>
      <c r="K5" s="9"/>
      <c r="L5" s="9"/>
      <c r="M5" s="66"/>
      <c r="N5" s="137"/>
      <c r="O5" s="51">
        <v>1952</v>
      </c>
      <c r="P5" s="85">
        <f>AugmentationRequirement!B5</f>
        <v>67850.3</v>
      </c>
      <c r="Q5" s="9">
        <f>AugmentationRequirement!C5</f>
        <v>26501</v>
      </c>
      <c r="R5" s="9">
        <f>AugmentationRequirement!D5</f>
        <v>26593.8</v>
      </c>
      <c r="S5" s="66">
        <f t="shared" si="1"/>
        <v>120945.1</v>
      </c>
      <c r="T5" s="85"/>
      <c r="U5" s="9"/>
      <c r="V5" s="9"/>
      <c r="W5" s="9"/>
      <c r="X5" s="9"/>
      <c r="Y5" s="66"/>
      <c r="AA5" s="51">
        <v>1952</v>
      </c>
      <c r="AB5" s="85">
        <f t="shared" si="2"/>
        <v>-67850.3</v>
      </c>
      <c r="AC5" s="9">
        <f t="shared" si="3"/>
        <v>-26501</v>
      </c>
      <c r="AD5" s="9">
        <f t="shared" si="4"/>
        <v>-26593.8</v>
      </c>
      <c r="AE5" s="9">
        <f t="shared" si="5"/>
        <v>-120945.1</v>
      </c>
      <c r="AF5" s="9"/>
      <c r="AG5" s="9"/>
      <c r="AH5" s="9"/>
      <c r="AI5" s="9"/>
      <c r="AJ5" s="9"/>
      <c r="AK5" s="9"/>
      <c r="AL5" s="9"/>
      <c r="AM5" s="66"/>
    </row>
    <row r="6" spans="1:39" x14ac:dyDescent="0.25">
      <c r="A6" s="128">
        <v>1953</v>
      </c>
      <c r="B6" s="127">
        <f>CombinedRecharge!B6+CombinedRecharge!H6</f>
        <v>0</v>
      </c>
      <c r="C6" s="15">
        <f>CombinedRecharge!C6+CombinedRecharge!I6</f>
        <v>0</v>
      </c>
      <c r="D6" s="15">
        <f>CombinedRecharge!D6+CombinedRecharge!J6</f>
        <v>0</v>
      </c>
      <c r="E6" s="34">
        <f t="shared" si="0"/>
        <v>0</v>
      </c>
      <c r="F6" s="85"/>
      <c r="G6" s="9"/>
      <c r="H6" s="9"/>
      <c r="I6" s="9"/>
      <c r="J6" s="9"/>
      <c r="K6" s="9"/>
      <c r="L6" s="9"/>
      <c r="M6" s="66"/>
      <c r="N6" s="137"/>
      <c r="O6" s="51">
        <v>1953</v>
      </c>
      <c r="P6" s="85">
        <f>AugmentationRequirement!B6</f>
        <v>62669.2</v>
      </c>
      <c r="Q6" s="9">
        <f>AugmentationRequirement!C6</f>
        <v>27723.7</v>
      </c>
      <c r="R6" s="9">
        <f>AugmentationRequirement!D6</f>
        <v>22983.5</v>
      </c>
      <c r="S6" s="66">
        <f t="shared" si="1"/>
        <v>113376.4</v>
      </c>
      <c r="T6" s="85"/>
      <c r="U6" s="9"/>
      <c r="V6" s="76"/>
      <c r="W6" s="76"/>
      <c r="X6" s="76"/>
      <c r="Y6" s="66"/>
      <c r="AA6" s="51">
        <v>1953</v>
      </c>
      <c r="AB6" s="85">
        <f t="shared" si="2"/>
        <v>-62669.2</v>
      </c>
      <c r="AC6" s="9">
        <f t="shared" si="3"/>
        <v>-27723.7</v>
      </c>
      <c r="AD6" s="9">
        <f t="shared" si="4"/>
        <v>-22983.5</v>
      </c>
      <c r="AE6" s="9">
        <f t="shared" si="5"/>
        <v>-113376.4</v>
      </c>
      <c r="AF6" s="9"/>
      <c r="AG6" s="9"/>
      <c r="AH6" s="9"/>
      <c r="AI6" s="9"/>
      <c r="AJ6" s="9"/>
      <c r="AK6" s="9"/>
      <c r="AL6" s="9"/>
      <c r="AM6" s="66"/>
    </row>
    <row r="7" spans="1:39" x14ac:dyDescent="0.25">
      <c r="A7" s="128">
        <v>1954</v>
      </c>
      <c r="B7" s="127">
        <f>CombinedRecharge!B7+CombinedRecharge!H7</f>
        <v>0</v>
      </c>
      <c r="C7" s="15">
        <f>CombinedRecharge!C7+CombinedRecharge!I7</f>
        <v>0</v>
      </c>
      <c r="D7" s="15">
        <f>CombinedRecharge!D7+CombinedRecharge!J7</f>
        <v>0</v>
      </c>
      <c r="E7" s="34">
        <f t="shared" si="0"/>
        <v>0</v>
      </c>
      <c r="F7" s="85"/>
      <c r="G7" s="9"/>
      <c r="H7" s="9"/>
      <c r="I7" s="9"/>
      <c r="J7" s="9"/>
      <c r="K7" s="9"/>
      <c r="L7" s="9"/>
      <c r="M7" s="66"/>
      <c r="N7" s="137"/>
      <c r="O7" s="51">
        <v>1954</v>
      </c>
      <c r="P7" s="85">
        <f>AugmentationRequirement!B7</f>
        <v>109890.5</v>
      </c>
      <c r="Q7" s="9">
        <f>AugmentationRequirement!C7</f>
        <v>69278.899999999994</v>
      </c>
      <c r="R7" s="9">
        <f>AugmentationRequirement!D7</f>
        <v>47179</v>
      </c>
      <c r="S7" s="66">
        <f t="shared" si="1"/>
        <v>226348.4</v>
      </c>
      <c r="T7" s="86"/>
      <c r="U7" s="76"/>
      <c r="V7" s="76"/>
      <c r="W7" s="76"/>
      <c r="X7" s="76"/>
      <c r="Y7" s="66"/>
      <c r="AA7" s="51">
        <v>1954</v>
      </c>
      <c r="AB7" s="85">
        <f t="shared" si="2"/>
        <v>-109890.5</v>
      </c>
      <c r="AC7" s="9">
        <f t="shared" si="3"/>
        <v>-69278.899999999994</v>
      </c>
      <c r="AD7" s="9">
        <f t="shared" si="4"/>
        <v>-47179</v>
      </c>
      <c r="AE7" s="9">
        <f t="shared" si="5"/>
        <v>-226348.4</v>
      </c>
      <c r="AF7" s="9"/>
      <c r="AG7" s="9"/>
      <c r="AH7" s="9"/>
      <c r="AI7" s="9"/>
      <c r="AJ7" s="9"/>
      <c r="AK7" s="9"/>
      <c r="AL7" s="9"/>
      <c r="AM7" s="66"/>
    </row>
    <row r="8" spans="1:39" x14ac:dyDescent="0.25">
      <c r="A8" s="128">
        <v>1955</v>
      </c>
      <c r="B8" s="127">
        <f>CombinedRecharge!B8+CombinedRecharge!H8</f>
        <v>0</v>
      </c>
      <c r="C8" s="15">
        <f>CombinedRecharge!C8+CombinedRecharge!I8</f>
        <v>0</v>
      </c>
      <c r="D8" s="15">
        <f>CombinedRecharge!D8+CombinedRecharge!J8</f>
        <v>0</v>
      </c>
      <c r="E8" s="34">
        <f t="shared" si="0"/>
        <v>0</v>
      </c>
      <c r="F8" s="85"/>
      <c r="G8" s="9"/>
      <c r="H8" s="9"/>
      <c r="I8" s="9"/>
      <c r="J8" s="9"/>
      <c r="K8" s="9"/>
      <c r="L8" s="9"/>
      <c r="M8" s="66"/>
      <c r="N8" s="137"/>
      <c r="O8" s="51">
        <v>1955</v>
      </c>
      <c r="P8" s="85">
        <f>AugmentationRequirement!B8</f>
        <v>107678.39999999999</v>
      </c>
      <c r="Q8" s="9">
        <f>AugmentationRequirement!C8</f>
        <v>48081.7</v>
      </c>
      <c r="R8" s="9">
        <f>AugmentationRequirement!D8</f>
        <v>44652.7</v>
      </c>
      <c r="S8" s="66">
        <f t="shared" si="1"/>
        <v>200412.79999999999</v>
      </c>
      <c r="T8" s="86"/>
      <c r="U8" s="76"/>
      <c r="V8" s="76"/>
      <c r="W8" s="76"/>
      <c r="X8" s="76"/>
      <c r="Y8" s="66"/>
      <c r="AA8" s="51">
        <v>1955</v>
      </c>
      <c r="AB8" s="85">
        <f t="shared" si="2"/>
        <v>-107678.39999999999</v>
      </c>
      <c r="AC8" s="9">
        <f t="shared" si="3"/>
        <v>-48081.7</v>
      </c>
      <c r="AD8" s="9">
        <f t="shared" si="4"/>
        <v>-44652.7</v>
      </c>
      <c r="AE8" s="9">
        <f t="shared" si="5"/>
        <v>-200412.79999999999</v>
      </c>
      <c r="AF8" s="9"/>
      <c r="AG8" s="9"/>
      <c r="AH8" s="9"/>
      <c r="AI8" s="9"/>
      <c r="AJ8" s="9"/>
      <c r="AK8" s="9"/>
      <c r="AL8" s="9"/>
      <c r="AM8" s="66"/>
    </row>
    <row r="9" spans="1:39" x14ac:dyDescent="0.25">
      <c r="A9" s="128">
        <v>1956</v>
      </c>
      <c r="B9" s="127">
        <f>CombinedRecharge!B9+CombinedRecharge!H9</f>
        <v>0</v>
      </c>
      <c r="C9" s="15">
        <f>CombinedRecharge!C9+CombinedRecharge!I9</f>
        <v>0</v>
      </c>
      <c r="D9" s="15">
        <f>CombinedRecharge!D9+CombinedRecharge!J9</f>
        <v>0</v>
      </c>
      <c r="E9" s="34">
        <f t="shared" si="0"/>
        <v>0</v>
      </c>
      <c r="F9" s="85"/>
      <c r="G9" s="9"/>
      <c r="H9" s="9"/>
      <c r="I9" s="9"/>
      <c r="J9" s="9"/>
      <c r="K9" s="9"/>
      <c r="L9" s="9"/>
      <c r="M9" s="66"/>
      <c r="N9" s="137"/>
      <c r="O9" s="51">
        <v>1956</v>
      </c>
      <c r="P9" s="85">
        <f>AugmentationRequirement!B9</f>
        <v>108586.2</v>
      </c>
      <c r="Q9" s="9">
        <f>AugmentationRequirement!C9</f>
        <v>57868.7</v>
      </c>
      <c r="R9" s="9">
        <f>AugmentationRequirement!D9</f>
        <v>42401.3</v>
      </c>
      <c r="S9" s="66">
        <f t="shared" si="1"/>
        <v>208856.2</v>
      </c>
      <c r="T9" s="86"/>
      <c r="U9" s="76"/>
      <c r="V9" s="76"/>
      <c r="W9" s="76"/>
      <c r="X9" s="76"/>
      <c r="Y9" s="66"/>
      <c r="AA9" s="51">
        <v>1956</v>
      </c>
      <c r="AB9" s="85">
        <f t="shared" si="2"/>
        <v>-108586.2</v>
      </c>
      <c r="AC9" s="9">
        <f t="shared" si="3"/>
        <v>-57868.7</v>
      </c>
      <c r="AD9" s="9">
        <f t="shared" si="4"/>
        <v>-42401.3</v>
      </c>
      <c r="AE9" s="9">
        <f t="shared" si="5"/>
        <v>-208856.2</v>
      </c>
      <c r="AF9" s="9"/>
      <c r="AG9" s="9"/>
      <c r="AH9" s="9"/>
      <c r="AI9" s="9"/>
      <c r="AJ9" s="9"/>
      <c r="AK9" s="9"/>
      <c r="AL9" s="9"/>
      <c r="AM9" s="66"/>
    </row>
    <row r="10" spans="1:39" x14ac:dyDescent="0.25">
      <c r="A10" s="128">
        <v>1957</v>
      </c>
      <c r="B10" s="127">
        <f>CombinedRecharge!B10+CombinedRecharge!H10</f>
        <v>0</v>
      </c>
      <c r="C10" s="15">
        <f>CombinedRecharge!C10+CombinedRecharge!I10</f>
        <v>0</v>
      </c>
      <c r="D10" s="15">
        <f>CombinedRecharge!D10+CombinedRecharge!J10</f>
        <v>0</v>
      </c>
      <c r="E10" s="34">
        <f t="shared" si="0"/>
        <v>0</v>
      </c>
      <c r="F10" s="85"/>
      <c r="G10" s="9"/>
      <c r="H10" s="9"/>
      <c r="I10" s="9"/>
      <c r="J10" s="9"/>
      <c r="K10" s="9"/>
      <c r="L10" s="9"/>
      <c r="M10" s="66"/>
      <c r="N10" s="137"/>
      <c r="O10" s="51">
        <v>1957</v>
      </c>
      <c r="P10" s="85">
        <f>AugmentationRequirement!B10</f>
        <v>55093.599999999999</v>
      </c>
      <c r="Q10" s="9">
        <f>AugmentationRequirement!C10</f>
        <v>28634.5</v>
      </c>
      <c r="R10" s="9">
        <f>AugmentationRequirement!D10</f>
        <v>36731</v>
      </c>
      <c r="S10" s="66">
        <f t="shared" si="1"/>
        <v>120459.1</v>
      </c>
      <c r="T10" s="86"/>
      <c r="U10" s="76"/>
      <c r="V10" s="76"/>
      <c r="W10" s="76"/>
      <c r="X10" s="76"/>
      <c r="Y10" s="66"/>
      <c r="AA10" s="51">
        <v>1957</v>
      </c>
      <c r="AB10" s="85">
        <f t="shared" si="2"/>
        <v>-55093.599999999999</v>
      </c>
      <c r="AC10" s="9">
        <f t="shared" si="3"/>
        <v>-28634.5</v>
      </c>
      <c r="AD10" s="9">
        <f t="shared" si="4"/>
        <v>-36731</v>
      </c>
      <c r="AE10" s="9">
        <f t="shared" si="5"/>
        <v>-120459.1</v>
      </c>
      <c r="AF10" s="9"/>
      <c r="AG10" s="9"/>
      <c r="AH10" s="9"/>
      <c r="AI10" s="9"/>
      <c r="AJ10" s="9"/>
      <c r="AK10" s="9"/>
      <c r="AL10" s="9"/>
      <c r="AM10" s="66"/>
    </row>
    <row r="11" spans="1:39" x14ac:dyDescent="0.25">
      <c r="A11" s="128">
        <v>1958</v>
      </c>
      <c r="B11" s="127">
        <f>CombinedRecharge!B11+CombinedRecharge!H11</f>
        <v>0</v>
      </c>
      <c r="C11" s="15">
        <f>CombinedRecharge!C11+CombinedRecharge!I11</f>
        <v>0</v>
      </c>
      <c r="D11" s="15">
        <f>CombinedRecharge!D11+CombinedRecharge!J11</f>
        <v>0</v>
      </c>
      <c r="E11" s="34">
        <f t="shared" si="0"/>
        <v>0</v>
      </c>
      <c r="F11" s="85"/>
      <c r="G11" s="9"/>
      <c r="H11" s="9"/>
      <c r="I11" s="9"/>
      <c r="J11" s="9"/>
      <c r="K11" s="9"/>
      <c r="L11" s="9"/>
      <c r="M11" s="66"/>
      <c r="N11" s="137"/>
      <c r="O11" s="51">
        <v>1958</v>
      </c>
      <c r="P11" s="85">
        <f>AugmentationRequirement!B11</f>
        <v>67854.100000000006</v>
      </c>
      <c r="Q11" s="9">
        <f>AugmentationRequirement!C11</f>
        <v>38709.9</v>
      </c>
      <c r="R11" s="9">
        <f>AugmentationRequirement!D11</f>
        <v>42286.8</v>
      </c>
      <c r="S11" s="66">
        <f t="shared" si="1"/>
        <v>148850.79999999999</v>
      </c>
      <c r="T11" s="86"/>
      <c r="U11" s="76"/>
      <c r="V11" s="76"/>
      <c r="W11" s="76"/>
      <c r="X11" s="76"/>
      <c r="Y11" s="66"/>
      <c r="AA11" s="51">
        <v>1958</v>
      </c>
      <c r="AB11" s="85">
        <f t="shared" si="2"/>
        <v>-67854.100000000006</v>
      </c>
      <c r="AC11" s="9">
        <f t="shared" si="3"/>
        <v>-38709.9</v>
      </c>
      <c r="AD11" s="9">
        <f t="shared" si="4"/>
        <v>-42286.8</v>
      </c>
      <c r="AE11" s="9">
        <f t="shared" si="5"/>
        <v>-148850.79999999999</v>
      </c>
      <c r="AF11" s="9"/>
      <c r="AG11" s="9"/>
      <c r="AH11" s="9"/>
      <c r="AI11" s="9"/>
      <c r="AJ11" s="9"/>
      <c r="AK11" s="9"/>
      <c r="AL11" s="9"/>
      <c r="AM11" s="66"/>
    </row>
    <row r="12" spans="1:39" x14ac:dyDescent="0.25">
      <c r="A12" s="128">
        <v>1959</v>
      </c>
      <c r="B12" s="127">
        <f>CombinedRecharge!B12+CombinedRecharge!H12</f>
        <v>0</v>
      </c>
      <c r="C12" s="15">
        <f>CombinedRecharge!C12+CombinedRecharge!I12</f>
        <v>0</v>
      </c>
      <c r="D12" s="15">
        <f>CombinedRecharge!D12+CombinedRecharge!J12</f>
        <v>0</v>
      </c>
      <c r="E12" s="34">
        <f t="shared" si="0"/>
        <v>0</v>
      </c>
      <c r="F12" s="85"/>
      <c r="G12" s="9"/>
      <c r="H12" s="9"/>
      <c r="I12" s="9"/>
      <c r="J12" s="9"/>
      <c r="K12" s="9"/>
      <c r="L12" s="9"/>
      <c r="M12" s="66"/>
      <c r="N12" s="137"/>
      <c r="O12" s="51">
        <v>1959</v>
      </c>
      <c r="P12" s="85">
        <f>AugmentationRequirement!B12</f>
        <v>90941</v>
      </c>
      <c r="Q12" s="9">
        <f>AugmentationRequirement!C12</f>
        <v>43022.9</v>
      </c>
      <c r="R12" s="9">
        <f>AugmentationRequirement!D12</f>
        <v>53961.5</v>
      </c>
      <c r="S12" s="66">
        <f t="shared" si="1"/>
        <v>187925.4</v>
      </c>
      <c r="T12" s="86"/>
      <c r="U12" s="76"/>
      <c r="V12" s="76"/>
      <c r="W12" s="76"/>
      <c r="X12" s="76"/>
      <c r="Y12" s="66"/>
      <c r="AA12" s="51">
        <v>1959</v>
      </c>
      <c r="AB12" s="85">
        <f t="shared" si="2"/>
        <v>-90941</v>
      </c>
      <c r="AC12" s="9">
        <f t="shared" si="3"/>
        <v>-43022.9</v>
      </c>
      <c r="AD12" s="9">
        <f t="shared" si="4"/>
        <v>-53961.5</v>
      </c>
      <c r="AE12" s="9">
        <f t="shared" si="5"/>
        <v>-187925.4</v>
      </c>
      <c r="AF12" s="9"/>
      <c r="AG12" s="9"/>
      <c r="AH12" s="9"/>
      <c r="AI12" s="9"/>
      <c r="AJ12" s="9"/>
      <c r="AK12" s="9"/>
      <c r="AL12" s="9"/>
      <c r="AM12" s="66"/>
    </row>
    <row r="13" spans="1:39" x14ac:dyDescent="0.25">
      <c r="A13" s="128">
        <v>1960</v>
      </c>
      <c r="B13" s="127">
        <f>CombinedRecharge!B13+CombinedRecharge!H13</f>
        <v>0</v>
      </c>
      <c r="C13" s="15">
        <f>CombinedRecharge!C13+CombinedRecharge!I13</f>
        <v>0</v>
      </c>
      <c r="D13" s="15">
        <f>CombinedRecharge!D13+CombinedRecharge!J13</f>
        <v>0</v>
      </c>
      <c r="E13" s="34">
        <f t="shared" si="0"/>
        <v>0</v>
      </c>
      <c r="F13" s="85"/>
      <c r="G13" s="9"/>
      <c r="H13" s="9"/>
      <c r="I13" s="9"/>
      <c r="J13" s="9"/>
      <c r="K13" s="9"/>
      <c r="L13" s="9"/>
      <c r="M13" s="66"/>
      <c r="N13" s="137"/>
      <c r="O13" s="51">
        <v>1960</v>
      </c>
      <c r="P13" s="85">
        <f>AugmentationRequirement!B13</f>
        <v>102657.5</v>
      </c>
      <c r="Q13" s="9">
        <f>AugmentationRequirement!C13</f>
        <v>50660</v>
      </c>
      <c r="R13" s="9">
        <f>AugmentationRequirement!D13</f>
        <v>55555.199999999997</v>
      </c>
      <c r="S13" s="66">
        <f t="shared" si="1"/>
        <v>208872.7</v>
      </c>
      <c r="T13" s="86"/>
      <c r="U13" s="76"/>
      <c r="V13" s="76"/>
      <c r="W13" s="76"/>
      <c r="X13" s="76"/>
      <c r="Y13" s="66"/>
      <c r="AA13" s="51">
        <v>1960</v>
      </c>
      <c r="AB13" s="85">
        <f t="shared" si="2"/>
        <v>-102657.5</v>
      </c>
      <c r="AC13" s="9">
        <f t="shared" si="3"/>
        <v>-50660</v>
      </c>
      <c r="AD13" s="9">
        <f t="shared" si="4"/>
        <v>-55555.199999999997</v>
      </c>
      <c r="AE13" s="9">
        <f t="shared" si="5"/>
        <v>-208872.7</v>
      </c>
      <c r="AF13" s="9"/>
      <c r="AG13" s="9"/>
      <c r="AH13" s="9"/>
      <c r="AI13" s="9"/>
      <c r="AJ13" s="9"/>
      <c r="AK13" s="9"/>
      <c r="AL13" s="9"/>
      <c r="AM13" s="66"/>
    </row>
    <row r="14" spans="1:39" x14ac:dyDescent="0.25">
      <c r="A14" s="128">
        <v>1961</v>
      </c>
      <c r="B14" s="127">
        <f>CombinedRecharge!B14+CombinedRecharge!H14</f>
        <v>0</v>
      </c>
      <c r="C14" s="15">
        <f>CombinedRecharge!C14+CombinedRecharge!I14</f>
        <v>0</v>
      </c>
      <c r="D14" s="15">
        <f>CombinedRecharge!D14+CombinedRecharge!J14</f>
        <v>0</v>
      </c>
      <c r="E14" s="34">
        <f t="shared" si="0"/>
        <v>0</v>
      </c>
      <c r="F14" s="85"/>
      <c r="G14" s="9"/>
      <c r="H14" s="9"/>
      <c r="I14" s="9"/>
      <c r="J14" s="9"/>
      <c r="K14" s="9"/>
      <c r="L14" s="9"/>
      <c r="M14" s="66"/>
      <c r="N14" s="137"/>
      <c r="O14" s="51">
        <v>1961</v>
      </c>
      <c r="P14" s="85">
        <f>AugmentationRequirement!B14</f>
        <v>59366.3</v>
      </c>
      <c r="Q14" s="9">
        <f>AugmentationRequirement!C14</f>
        <v>25667</v>
      </c>
      <c r="R14" s="9">
        <f>AugmentationRequirement!D14</f>
        <v>45386.2</v>
      </c>
      <c r="S14" s="66">
        <f t="shared" si="1"/>
        <v>130419.5</v>
      </c>
      <c r="T14" s="86"/>
      <c r="U14" s="76"/>
      <c r="V14" s="76"/>
      <c r="W14" s="76"/>
      <c r="X14" s="76"/>
      <c r="Y14" s="66"/>
      <c r="AA14" s="51">
        <v>1961</v>
      </c>
      <c r="AB14" s="85">
        <f t="shared" si="2"/>
        <v>-59366.3</v>
      </c>
      <c r="AC14" s="9">
        <f t="shared" si="3"/>
        <v>-25667</v>
      </c>
      <c r="AD14" s="9">
        <f t="shared" si="4"/>
        <v>-45386.2</v>
      </c>
      <c r="AE14" s="9">
        <f t="shared" si="5"/>
        <v>-130419.5</v>
      </c>
      <c r="AF14" s="9"/>
      <c r="AG14" s="9"/>
      <c r="AH14" s="9"/>
      <c r="AI14" s="9"/>
      <c r="AJ14" s="9"/>
      <c r="AK14" s="9"/>
      <c r="AL14" s="9"/>
      <c r="AM14" s="66"/>
    </row>
    <row r="15" spans="1:39" x14ac:dyDescent="0.25">
      <c r="A15" s="128">
        <v>1962</v>
      </c>
      <c r="B15" s="127">
        <f>CombinedRecharge!B15+CombinedRecharge!H15</f>
        <v>0</v>
      </c>
      <c r="C15" s="15">
        <f>CombinedRecharge!C15+CombinedRecharge!I15</f>
        <v>0</v>
      </c>
      <c r="D15" s="15">
        <f>CombinedRecharge!D15+CombinedRecharge!J15</f>
        <v>0</v>
      </c>
      <c r="E15" s="34">
        <f t="shared" si="0"/>
        <v>0</v>
      </c>
      <c r="F15" s="85"/>
      <c r="G15" s="9"/>
      <c r="H15" s="9"/>
      <c r="I15" s="9"/>
      <c r="J15" s="9"/>
      <c r="K15" s="9"/>
      <c r="L15" s="9"/>
      <c r="M15" s="66"/>
      <c r="N15" s="137"/>
      <c r="O15" s="51">
        <v>1962</v>
      </c>
      <c r="P15" s="85">
        <f>AugmentationRequirement!B15</f>
        <v>69759.100000000006</v>
      </c>
      <c r="Q15" s="9">
        <f>AugmentationRequirement!C15</f>
        <v>40888.1</v>
      </c>
      <c r="R15" s="9">
        <f>AugmentationRequirement!D15</f>
        <v>41757.199999999997</v>
      </c>
      <c r="S15" s="66">
        <f t="shared" si="1"/>
        <v>152404.40000000002</v>
      </c>
      <c r="T15" s="85"/>
      <c r="U15" s="9"/>
      <c r="V15" s="9"/>
      <c r="W15" s="9"/>
      <c r="X15" s="9"/>
      <c r="Y15" s="66"/>
      <c r="AA15" s="51">
        <v>1962</v>
      </c>
      <c r="AB15" s="85">
        <f t="shared" si="2"/>
        <v>-69759.100000000006</v>
      </c>
      <c r="AC15" s="9">
        <f t="shared" si="3"/>
        <v>-40888.1</v>
      </c>
      <c r="AD15" s="9">
        <f t="shared" si="4"/>
        <v>-41757.199999999997</v>
      </c>
      <c r="AE15" s="9">
        <f t="shared" si="5"/>
        <v>-152404.40000000002</v>
      </c>
      <c r="AF15" s="9"/>
      <c r="AG15" s="9"/>
      <c r="AH15" s="9"/>
      <c r="AI15" s="9"/>
      <c r="AJ15" s="9"/>
      <c r="AK15" s="9"/>
      <c r="AL15" s="9"/>
      <c r="AM15" s="66"/>
    </row>
    <row r="16" spans="1:39" x14ac:dyDescent="0.25">
      <c r="A16" s="128">
        <v>1963</v>
      </c>
      <c r="B16" s="127">
        <f>CombinedRecharge!B16+CombinedRecharge!H16</f>
        <v>0</v>
      </c>
      <c r="C16" s="15">
        <f>CombinedRecharge!C16+CombinedRecharge!I16</f>
        <v>0</v>
      </c>
      <c r="D16" s="15">
        <f>CombinedRecharge!D16+CombinedRecharge!J16</f>
        <v>0</v>
      </c>
      <c r="E16" s="34">
        <f t="shared" si="0"/>
        <v>0</v>
      </c>
      <c r="F16" s="85"/>
      <c r="G16" s="9"/>
      <c r="H16" s="9"/>
      <c r="I16" s="9"/>
      <c r="J16" s="9"/>
      <c r="K16" s="9"/>
      <c r="L16" s="9"/>
      <c r="M16" s="66"/>
      <c r="N16" s="137"/>
      <c r="O16" s="51">
        <v>1963</v>
      </c>
      <c r="P16" s="85">
        <f>AugmentationRequirement!B16</f>
        <v>115151.4</v>
      </c>
      <c r="Q16" s="9">
        <f>AugmentationRequirement!C16</f>
        <v>63289.1</v>
      </c>
      <c r="R16" s="9">
        <f>AugmentationRequirement!D16</f>
        <v>63931.6</v>
      </c>
      <c r="S16" s="66">
        <f t="shared" si="1"/>
        <v>242372.1</v>
      </c>
      <c r="T16" s="85"/>
      <c r="U16" s="9"/>
      <c r="V16" s="9"/>
      <c r="W16" s="9"/>
      <c r="X16" s="9"/>
      <c r="Y16" s="66"/>
      <c r="AA16" s="51">
        <v>1963</v>
      </c>
      <c r="AB16" s="85">
        <f t="shared" si="2"/>
        <v>-115151.4</v>
      </c>
      <c r="AC16" s="9">
        <f t="shared" si="3"/>
        <v>-63289.1</v>
      </c>
      <c r="AD16" s="9">
        <f t="shared" si="4"/>
        <v>-63931.6</v>
      </c>
      <c r="AE16" s="9">
        <f t="shared" si="5"/>
        <v>-242372.1</v>
      </c>
      <c r="AF16" s="9"/>
      <c r="AG16" s="9"/>
      <c r="AH16" s="9"/>
      <c r="AI16" s="9"/>
      <c r="AJ16" s="9"/>
      <c r="AK16" s="9"/>
      <c r="AL16" s="9"/>
      <c r="AM16" s="66"/>
    </row>
    <row r="17" spans="1:39" x14ac:dyDescent="0.25">
      <c r="A17" s="128">
        <v>1964</v>
      </c>
      <c r="B17" s="127">
        <f>CombinedRecharge!B17+CombinedRecharge!H17</f>
        <v>0</v>
      </c>
      <c r="C17" s="15">
        <f>CombinedRecharge!C17+CombinedRecharge!I17</f>
        <v>0</v>
      </c>
      <c r="D17" s="15">
        <f>CombinedRecharge!D17+CombinedRecharge!J17</f>
        <v>0</v>
      </c>
      <c r="E17" s="34">
        <f t="shared" si="0"/>
        <v>0</v>
      </c>
      <c r="F17" s="85"/>
      <c r="G17" s="9"/>
      <c r="H17" s="9"/>
      <c r="I17" s="9"/>
      <c r="J17" s="9"/>
      <c r="K17" s="9"/>
      <c r="L17" s="9"/>
      <c r="M17" s="66"/>
      <c r="N17" s="137"/>
      <c r="O17" s="51">
        <v>1964</v>
      </c>
      <c r="P17" s="85">
        <f>AugmentationRequirement!B17</f>
        <v>130409.2</v>
      </c>
      <c r="Q17" s="9">
        <f>AugmentationRequirement!C17</f>
        <v>61674.8</v>
      </c>
      <c r="R17" s="9">
        <f>AugmentationRequirement!D17</f>
        <v>79070.2</v>
      </c>
      <c r="S17" s="66">
        <f t="shared" si="1"/>
        <v>271154.2</v>
      </c>
      <c r="T17" s="85"/>
      <c r="U17" s="9"/>
      <c r="V17" s="9"/>
      <c r="W17" s="9"/>
      <c r="X17" s="9"/>
      <c r="Y17" s="66"/>
      <c r="AA17" s="51">
        <v>1964</v>
      </c>
      <c r="AB17" s="85">
        <f t="shared" si="2"/>
        <v>-130409.2</v>
      </c>
      <c r="AC17" s="9">
        <f t="shared" si="3"/>
        <v>-61674.8</v>
      </c>
      <c r="AD17" s="9">
        <f t="shared" si="4"/>
        <v>-79070.2</v>
      </c>
      <c r="AE17" s="9">
        <f t="shared" si="5"/>
        <v>-271154.2</v>
      </c>
      <c r="AF17" s="9"/>
      <c r="AG17" s="9"/>
      <c r="AH17" s="9"/>
      <c r="AI17" s="9"/>
      <c r="AJ17" s="9"/>
      <c r="AK17" s="9"/>
      <c r="AL17" s="9"/>
      <c r="AM17" s="66"/>
    </row>
    <row r="18" spans="1:39" x14ac:dyDescent="0.25">
      <c r="A18" s="128">
        <v>1965</v>
      </c>
      <c r="B18" s="127">
        <f>CombinedRecharge!B18+CombinedRecharge!H18</f>
        <v>0</v>
      </c>
      <c r="C18" s="15">
        <f>CombinedRecharge!C18+CombinedRecharge!I18</f>
        <v>0</v>
      </c>
      <c r="D18" s="15">
        <f>CombinedRecharge!D18+CombinedRecharge!J18</f>
        <v>0</v>
      </c>
      <c r="E18" s="34">
        <f t="shared" si="0"/>
        <v>0</v>
      </c>
      <c r="F18" s="85"/>
      <c r="G18" s="9"/>
      <c r="H18" s="9"/>
      <c r="I18" s="9"/>
      <c r="J18" s="9"/>
      <c r="K18" s="9"/>
      <c r="L18" s="9"/>
      <c r="M18" s="66"/>
      <c r="N18" s="137"/>
      <c r="O18" s="51">
        <v>1965</v>
      </c>
      <c r="P18" s="85">
        <f>AugmentationRequirement!B18</f>
        <v>64609.599999999999</v>
      </c>
      <c r="Q18" s="9">
        <f>AugmentationRequirement!C18</f>
        <v>26576.2</v>
      </c>
      <c r="R18" s="9">
        <f>AugmentationRequirement!D18</f>
        <v>51008.800000000003</v>
      </c>
      <c r="S18" s="66">
        <f t="shared" si="1"/>
        <v>142194.6</v>
      </c>
      <c r="T18" s="85"/>
      <c r="U18" s="9"/>
      <c r="V18" s="9"/>
      <c r="W18" s="9"/>
      <c r="X18" s="9"/>
      <c r="Y18" s="66"/>
      <c r="AA18" s="51">
        <v>1965</v>
      </c>
      <c r="AB18" s="85">
        <f t="shared" si="2"/>
        <v>-64609.599999999999</v>
      </c>
      <c r="AC18" s="9">
        <f t="shared" si="3"/>
        <v>-26576.2</v>
      </c>
      <c r="AD18" s="9">
        <f t="shared" si="4"/>
        <v>-51008.800000000003</v>
      </c>
      <c r="AE18" s="9">
        <f t="shared" si="5"/>
        <v>-142194.6</v>
      </c>
      <c r="AF18" s="9"/>
      <c r="AG18" s="9"/>
      <c r="AH18" s="9"/>
      <c r="AI18" s="9"/>
      <c r="AJ18" s="9"/>
      <c r="AK18" s="9"/>
      <c r="AL18" s="9"/>
      <c r="AM18" s="66"/>
    </row>
    <row r="19" spans="1:39" x14ac:dyDescent="0.25">
      <c r="A19" s="128">
        <v>1966</v>
      </c>
      <c r="B19" s="127">
        <f>CombinedRecharge!B19+CombinedRecharge!H19</f>
        <v>0</v>
      </c>
      <c r="C19" s="15">
        <f>CombinedRecharge!C19+CombinedRecharge!I19</f>
        <v>0</v>
      </c>
      <c r="D19" s="15">
        <f>CombinedRecharge!D19+CombinedRecharge!J19</f>
        <v>0</v>
      </c>
      <c r="E19" s="34">
        <f t="shared" si="0"/>
        <v>0</v>
      </c>
      <c r="F19" s="85"/>
      <c r="G19" s="9"/>
      <c r="H19" s="9"/>
      <c r="I19" s="9"/>
      <c r="J19" s="9"/>
      <c r="K19" s="9"/>
      <c r="L19" s="9"/>
      <c r="M19" s="66"/>
      <c r="N19" s="137"/>
      <c r="O19" s="51">
        <v>1966</v>
      </c>
      <c r="P19" s="85">
        <f>AugmentationRequirement!B19</f>
        <v>118338.3</v>
      </c>
      <c r="Q19" s="9">
        <f>AugmentationRequirement!C19</f>
        <v>52905.1</v>
      </c>
      <c r="R19" s="9">
        <f>AugmentationRequirement!D19</f>
        <v>65195.9</v>
      </c>
      <c r="S19" s="66">
        <f t="shared" si="1"/>
        <v>236439.3</v>
      </c>
      <c r="T19" s="85"/>
      <c r="U19" s="9"/>
      <c r="V19" s="9"/>
      <c r="W19" s="9"/>
      <c r="X19" s="9"/>
      <c r="Y19" s="66"/>
      <c r="AA19" s="51">
        <v>1966</v>
      </c>
      <c r="AB19" s="85">
        <f t="shared" si="2"/>
        <v>-118338.3</v>
      </c>
      <c r="AC19" s="9">
        <f t="shared" si="3"/>
        <v>-52905.1</v>
      </c>
      <c r="AD19" s="9">
        <f t="shared" si="4"/>
        <v>-65195.9</v>
      </c>
      <c r="AE19" s="9">
        <f t="shared" si="5"/>
        <v>-236439.3</v>
      </c>
      <c r="AF19" s="9"/>
      <c r="AG19" s="9"/>
      <c r="AH19" s="9"/>
      <c r="AI19" s="9"/>
      <c r="AJ19" s="9"/>
      <c r="AK19" s="9"/>
      <c r="AL19" s="9"/>
      <c r="AM19" s="66"/>
    </row>
    <row r="20" spans="1:39" x14ac:dyDescent="0.25">
      <c r="A20" s="128">
        <v>1967</v>
      </c>
      <c r="B20" s="127">
        <f>CombinedRecharge!B20+CombinedRecharge!H20</f>
        <v>0</v>
      </c>
      <c r="C20" s="15">
        <f>CombinedRecharge!C20+CombinedRecharge!I20</f>
        <v>0</v>
      </c>
      <c r="D20" s="15">
        <f>CombinedRecharge!D20+CombinedRecharge!J20</f>
        <v>0</v>
      </c>
      <c r="E20" s="34">
        <f t="shared" si="0"/>
        <v>0</v>
      </c>
      <c r="F20" s="85"/>
      <c r="G20" s="9"/>
      <c r="H20" s="9"/>
      <c r="I20" s="9"/>
      <c r="J20" s="9"/>
      <c r="K20" s="9"/>
      <c r="L20" s="9"/>
      <c r="M20" s="66"/>
      <c r="N20" s="137"/>
      <c r="O20" s="51">
        <v>1967</v>
      </c>
      <c r="P20" s="85">
        <f>AugmentationRequirement!B20</f>
        <v>71629.5</v>
      </c>
      <c r="Q20" s="9">
        <f>AugmentationRequirement!C20</f>
        <v>33380.9</v>
      </c>
      <c r="R20" s="9">
        <f>AugmentationRequirement!D20</f>
        <v>59251.9</v>
      </c>
      <c r="S20" s="66">
        <f t="shared" si="1"/>
        <v>164262.29999999999</v>
      </c>
      <c r="T20" s="85"/>
      <c r="U20" s="9"/>
      <c r="V20" s="9"/>
      <c r="W20" s="9"/>
      <c r="X20" s="9"/>
      <c r="Y20" s="66"/>
      <c r="AA20" s="51">
        <v>1967</v>
      </c>
      <c r="AB20" s="85">
        <f t="shared" si="2"/>
        <v>-71629.5</v>
      </c>
      <c r="AC20" s="9">
        <f t="shared" si="3"/>
        <v>-33380.9</v>
      </c>
      <c r="AD20" s="9">
        <f t="shared" si="4"/>
        <v>-59251.9</v>
      </c>
      <c r="AE20" s="9">
        <f t="shared" si="5"/>
        <v>-164262.29999999999</v>
      </c>
      <c r="AF20" s="9"/>
      <c r="AG20" s="9"/>
      <c r="AH20" s="9"/>
      <c r="AI20" s="9"/>
      <c r="AJ20" s="9"/>
      <c r="AK20" s="9"/>
      <c r="AL20" s="9"/>
      <c r="AM20" s="66"/>
    </row>
    <row r="21" spans="1:39" x14ac:dyDescent="0.25">
      <c r="A21" s="128">
        <v>1968</v>
      </c>
      <c r="B21" s="127">
        <f>CombinedRecharge!B21+CombinedRecharge!H21</f>
        <v>0</v>
      </c>
      <c r="C21" s="15">
        <f>CombinedRecharge!C21+CombinedRecharge!I21</f>
        <v>0</v>
      </c>
      <c r="D21" s="15">
        <f>CombinedRecharge!D21+CombinedRecharge!J21</f>
        <v>0</v>
      </c>
      <c r="E21" s="34">
        <f t="shared" si="0"/>
        <v>0</v>
      </c>
      <c r="F21" s="85"/>
      <c r="G21" s="9"/>
      <c r="H21" s="9"/>
      <c r="I21" s="9"/>
      <c r="J21" s="9"/>
      <c r="K21" s="9"/>
      <c r="L21" s="9"/>
      <c r="M21" s="66"/>
      <c r="N21" s="137"/>
      <c r="O21" s="51">
        <v>1968</v>
      </c>
      <c r="P21" s="85">
        <f>AugmentationRequirement!B21</f>
        <v>94990.2</v>
      </c>
      <c r="Q21" s="9">
        <f>AugmentationRequirement!C21</f>
        <v>46855.4</v>
      </c>
      <c r="R21" s="9">
        <f>AugmentationRequirement!D21</f>
        <v>67472.399999999994</v>
      </c>
      <c r="S21" s="66">
        <f t="shared" si="1"/>
        <v>209318</v>
      </c>
      <c r="T21" s="85"/>
      <c r="U21" s="9"/>
      <c r="V21" s="9"/>
      <c r="W21" s="9"/>
      <c r="X21" s="9"/>
      <c r="Y21" s="66"/>
      <c r="AA21" s="51">
        <v>1968</v>
      </c>
      <c r="AB21" s="85">
        <f t="shared" si="2"/>
        <v>-94990.2</v>
      </c>
      <c r="AC21" s="9">
        <f t="shared" si="3"/>
        <v>-46855.4</v>
      </c>
      <c r="AD21" s="9">
        <f t="shared" si="4"/>
        <v>-67472.399999999994</v>
      </c>
      <c r="AE21" s="9">
        <f t="shared" si="5"/>
        <v>-209318</v>
      </c>
      <c r="AF21" s="9"/>
      <c r="AG21" s="9"/>
      <c r="AH21" s="9"/>
      <c r="AI21" s="9"/>
      <c r="AJ21" s="9"/>
      <c r="AK21" s="9"/>
      <c r="AL21" s="9"/>
      <c r="AM21" s="66"/>
    </row>
    <row r="22" spans="1:39" x14ac:dyDescent="0.25">
      <c r="A22" s="128">
        <v>1969</v>
      </c>
      <c r="B22" s="127">
        <f>CombinedRecharge!B22+CombinedRecharge!H22</f>
        <v>0</v>
      </c>
      <c r="C22" s="15">
        <f>CombinedRecharge!C22+CombinedRecharge!I22</f>
        <v>0</v>
      </c>
      <c r="D22" s="15">
        <f>CombinedRecharge!D22+CombinedRecharge!J22</f>
        <v>0</v>
      </c>
      <c r="E22" s="34">
        <f t="shared" si="0"/>
        <v>0</v>
      </c>
      <c r="F22" s="85"/>
      <c r="G22" s="9"/>
      <c r="H22" s="9"/>
      <c r="I22" s="9"/>
      <c r="J22" s="9"/>
      <c r="K22" s="9"/>
      <c r="L22" s="9"/>
      <c r="M22" s="66"/>
      <c r="N22" s="137"/>
      <c r="O22" s="51">
        <v>1969</v>
      </c>
      <c r="P22" s="85">
        <f>AugmentationRequirement!B22</f>
        <v>103938.4</v>
      </c>
      <c r="Q22" s="9">
        <f>AugmentationRequirement!C22</f>
        <v>42045.8</v>
      </c>
      <c r="R22" s="9">
        <f>AugmentationRequirement!D22</f>
        <v>75076</v>
      </c>
      <c r="S22" s="66">
        <f t="shared" si="1"/>
        <v>221060.2</v>
      </c>
      <c r="T22" s="85"/>
      <c r="U22" s="9"/>
      <c r="V22" s="9"/>
      <c r="W22" s="9"/>
      <c r="X22" s="9"/>
      <c r="Y22" s="66"/>
      <c r="AA22" s="51">
        <v>1969</v>
      </c>
      <c r="AB22" s="85">
        <f t="shared" si="2"/>
        <v>-103938.4</v>
      </c>
      <c r="AC22" s="9">
        <f t="shared" si="3"/>
        <v>-42045.8</v>
      </c>
      <c r="AD22" s="9">
        <f t="shared" si="4"/>
        <v>-75076</v>
      </c>
      <c r="AE22" s="9">
        <f t="shared" si="5"/>
        <v>-221060.2</v>
      </c>
      <c r="AF22" s="9"/>
      <c r="AG22" s="9"/>
      <c r="AH22" s="9"/>
      <c r="AI22" s="9"/>
      <c r="AJ22" s="9"/>
      <c r="AK22" s="9"/>
      <c r="AL22" s="9"/>
      <c r="AM22" s="66"/>
    </row>
    <row r="23" spans="1:39" x14ac:dyDescent="0.25">
      <c r="A23" s="128">
        <v>1970</v>
      </c>
      <c r="B23" s="127">
        <f>CombinedRecharge!B23+CombinedRecharge!H23</f>
        <v>0</v>
      </c>
      <c r="C23" s="15">
        <f>CombinedRecharge!C23+CombinedRecharge!I23</f>
        <v>0</v>
      </c>
      <c r="D23" s="15">
        <f>CombinedRecharge!D23+CombinedRecharge!J23</f>
        <v>0</v>
      </c>
      <c r="E23" s="34">
        <f t="shared" si="0"/>
        <v>0</v>
      </c>
      <c r="F23" s="85"/>
      <c r="G23" s="65">
        <f t="shared" ref="G23:G32" si="6">AVERAGE(B$23:B$32)</f>
        <v>903.28</v>
      </c>
      <c r="H23" s="65"/>
      <c r="I23" s="65">
        <f t="shared" ref="I23:I32" si="7">AVERAGE(C$23:C$32)</f>
        <v>38.08</v>
      </c>
      <c r="J23" s="65"/>
      <c r="K23" s="65">
        <f t="shared" ref="K23:K32" si="8">AVERAGE(D$23:D$32)</f>
        <v>168.76</v>
      </c>
      <c r="L23" s="9"/>
      <c r="M23" s="67">
        <f t="shared" ref="M23:M32" si="9">AVERAGE(E$23:E$32)</f>
        <v>1110.1199999999999</v>
      </c>
      <c r="N23" s="138"/>
      <c r="O23" s="51">
        <v>1970</v>
      </c>
      <c r="P23" s="85">
        <f>AugmentationRequirement!B23</f>
        <v>111371.8</v>
      </c>
      <c r="Q23" s="9">
        <f>AugmentationRequirement!C23</f>
        <v>40028.5</v>
      </c>
      <c r="R23" s="9">
        <f>AugmentationRequirement!D23</f>
        <v>80515.5</v>
      </c>
      <c r="S23" s="66">
        <f t="shared" si="1"/>
        <v>231915.8</v>
      </c>
      <c r="T23" s="85"/>
      <c r="U23" s="65">
        <f t="shared" ref="U23:U32" si="10">AVERAGE(P$23:P$32)</f>
        <v>101150.56000000001</v>
      </c>
      <c r="V23" s="65"/>
      <c r="W23" s="65">
        <f t="shared" ref="W23:W32" si="11">AVERAGE(Q$23:Q$32)</f>
        <v>48532.289999999994</v>
      </c>
      <c r="X23" s="65"/>
      <c r="Y23" s="67">
        <f t="shared" ref="Y23:Y32" si="12">AVERAGE(R$23:R$32)</f>
        <v>86411.85</v>
      </c>
      <c r="AA23" s="51">
        <v>1970</v>
      </c>
      <c r="AB23" s="85">
        <f t="shared" si="2"/>
        <v>-111371.8</v>
      </c>
      <c r="AC23" s="9">
        <f t="shared" si="3"/>
        <v>-40028.5</v>
      </c>
      <c r="AD23" s="9">
        <f t="shared" si="4"/>
        <v>-80515.5</v>
      </c>
      <c r="AE23" s="9">
        <f t="shared" si="5"/>
        <v>-231915.8</v>
      </c>
      <c r="AF23" s="9"/>
      <c r="AG23" s="65"/>
      <c r="AH23" s="65"/>
      <c r="AI23" s="65"/>
      <c r="AJ23" s="65"/>
      <c r="AK23" s="65"/>
      <c r="AL23" s="65"/>
      <c r="AM23" s="67"/>
    </row>
    <row r="24" spans="1:39" x14ac:dyDescent="0.25">
      <c r="A24" s="128">
        <v>1971</v>
      </c>
      <c r="B24" s="127">
        <f>CombinedRecharge!B24+CombinedRecharge!H24</f>
        <v>0</v>
      </c>
      <c r="C24" s="15">
        <f>CombinedRecharge!C24+CombinedRecharge!I24</f>
        <v>0</v>
      </c>
      <c r="D24" s="15">
        <f>CombinedRecharge!D24+CombinedRecharge!J24</f>
        <v>0</v>
      </c>
      <c r="E24" s="34">
        <f t="shared" si="0"/>
        <v>0</v>
      </c>
      <c r="F24" s="85"/>
      <c r="G24" s="65">
        <f t="shared" si="6"/>
        <v>903.28</v>
      </c>
      <c r="H24" s="65"/>
      <c r="I24" s="65">
        <f t="shared" si="7"/>
        <v>38.08</v>
      </c>
      <c r="J24" s="65"/>
      <c r="K24" s="65">
        <f t="shared" si="8"/>
        <v>168.76</v>
      </c>
      <c r="L24" s="9"/>
      <c r="M24" s="67">
        <f t="shared" si="9"/>
        <v>1110.1199999999999</v>
      </c>
      <c r="N24" s="138"/>
      <c r="O24" s="51">
        <v>1971</v>
      </c>
      <c r="P24" s="85">
        <f>AugmentationRequirement!B24</f>
        <v>101320.6</v>
      </c>
      <c r="Q24" s="9">
        <f>AugmentationRequirement!C24</f>
        <v>44284.2</v>
      </c>
      <c r="R24" s="9">
        <f>AugmentationRequirement!D24</f>
        <v>73779.7</v>
      </c>
      <c r="S24" s="66">
        <f t="shared" si="1"/>
        <v>219384.5</v>
      </c>
      <c r="T24" s="85"/>
      <c r="U24" s="65">
        <f t="shared" si="10"/>
        <v>101150.56000000001</v>
      </c>
      <c r="V24" s="65"/>
      <c r="W24" s="65">
        <f t="shared" si="11"/>
        <v>48532.289999999994</v>
      </c>
      <c r="X24" s="65"/>
      <c r="Y24" s="67">
        <f t="shared" si="12"/>
        <v>86411.85</v>
      </c>
      <c r="AA24" s="51">
        <v>1971</v>
      </c>
      <c r="AB24" s="85">
        <f t="shared" si="2"/>
        <v>-101320.6</v>
      </c>
      <c r="AC24" s="9">
        <f t="shared" si="3"/>
        <v>-44284.2</v>
      </c>
      <c r="AD24" s="9">
        <f t="shared" si="4"/>
        <v>-73779.7</v>
      </c>
      <c r="AE24" s="9">
        <f t="shared" si="5"/>
        <v>-219384.5</v>
      </c>
      <c r="AF24" s="9"/>
      <c r="AG24" s="65"/>
      <c r="AH24" s="65"/>
      <c r="AI24" s="65"/>
      <c r="AJ24" s="65"/>
      <c r="AK24" s="65"/>
      <c r="AL24" s="65"/>
      <c r="AM24" s="67"/>
    </row>
    <row r="25" spans="1:39" x14ac:dyDescent="0.25">
      <c r="A25" s="128">
        <v>1972</v>
      </c>
      <c r="B25" s="127">
        <f>CombinedRecharge!B25+CombinedRecharge!H25</f>
        <v>0</v>
      </c>
      <c r="C25" s="15">
        <f>CombinedRecharge!C25+CombinedRecharge!I25</f>
        <v>0</v>
      </c>
      <c r="D25" s="15">
        <f>CombinedRecharge!D25+CombinedRecharge!J25</f>
        <v>0</v>
      </c>
      <c r="E25" s="34">
        <f t="shared" si="0"/>
        <v>0</v>
      </c>
      <c r="F25" s="85"/>
      <c r="G25" s="65">
        <f t="shared" si="6"/>
        <v>903.28</v>
      </c>
      <c r="H25" s="65"/>
      <c r="I25" s="65">
        <f t="shared" si="7"/>
        <v>38.08</v>
      </c>
      <c r="J25" s="65"/>
      <c r="K25" s="65">
        <f t="shared" si="8"/>
        <v>168.76</v>
      </c>
      <c r="L25" s="9"/>
      <c r="M25" s="67">
        <f t="shared" si="9"/>
        <v>1110.1199999999999</v>
      </c>
      <c r="N25" s="138"/>
      <c r="O25" s="51">
        <v>1972</v>
      </c>
      <c r="P25" s="85">
        <f>AugmentationRequirement!B25</f>
        <v>99975.9</v>
      </c>
      <c r="Q25" s="9">
        <f>AugmentationRequirement!C25</f>
        <v>50111.1</v>
      </c>
      <c r="R25" s="9">
        <f>AugmentationRequirement!D25</f>
        <v>73904</v>
      </c>
      <c r="S25" s="66">
        <f t="shared" si="1"/>
        <v>223991</v>
      </c>
      <c r="T25" s="85"/>
      <c r="U25" s="65">
        <f t="shared" si="10"/>
        <v>101150.56000000001</v>
      </c>
      <c r="V25" s="65"/>
      <c r="W25" s="65">
        <f t="shared" si="11"/>
        <v>48532.289999999994</v>
      </c>
      <c r="X25" s="65"/>
      <c r="Y25" s="67">
        <f t="shared" si="12"/>
        <v>86411.85</v>
      </c>
      <c r="AA25" s="51">
        <v>1972</v>
      </c>
      <c r="AB25" s="85">
        <f t="shared" si="2"/>
        <v>-99975.9</v>
      </c>
      <c r="AC25" s="9">
        <f t="shared" si="3"/>
        <v>-50111.1</v>
      </c>
      <c r="AD25" s="9">
        <f t="shared" si="4"/>
        <v>-73904</v>
      </c>
      <c r="AE25" s="9">
        <f t="shared" si="5"/>
        <v>-223991</v>
      </c>
      <c r="AF25" s="9"/>
      <c r="AG25" s="65"/>
      <c r="AH25" s="65"/>
      <c r="AI25" s="65"/>
      <c r="AJ25" s="65"/>
      <c r="AK25" s="65"/>
      <c r="AL25" s="65"/>
      <c r="AM25" s="67"/>
    </row>
    <row r="26" spans="1:39" x14ac:dyDescent="0.25">
      <c r="A26" s="128">
        <v>1973</v>
      </c>
      <c r="B26" s="127">
        <f>CombinedRecharge!B26+CombinedRecharge!H26</f>
        <v>0</v>
      </c>
      <c r="C26" s="15">
        <f>CombinedRecharge!C26+CombinedRecharge!I26</f>
        <v>0</v>
      </c>
      <c r="D26" s="15">
        <f>CombinedRecharge!D26+CombinedRecharge!J26</f>
        <v>0</v>
      </c>
      <c r="E26" s="34">
        <f t="shared" si="0"/>
        <v>0</v>
      </c>
      <c r="F26" s="85"/>
      <c r="G26" s="65">
        <f t="shared" si="6"/>
        <v>903.28</v>
      </c>
      <c r="H26" s="65"/>
      <c r="I26" s="65">
        <f t="shared" si="7"/>
        <v>38.08</v>
      </c>
      <c r="J26" s="65"/>
      <c r="K26" s="65">
        <f t="shared" si="8"/>
        <v>168.76</v>
      </c>
      <c r="L26" s="9"/>
      <c r="M26" s="67">
        <f t="shared" si="9"/>
        <v>1110.1199999999999</v>
      </c>
      <c r="N26" s="138"/>
      <c r="O26" s="51">
        <v>1973</v>
      </c>
      <c r="P26" s="85">
        <f>AugmentationRequirement!B26</f>
        <v>81518.8</v>
      </c>
      <c r="Q26" s="9">
        <f>AugmentationRequirement!C26</f>
        <v>48368.800000000003</v>
      </c>
      <c r="R26" s="9">
        <f>AugmentationRequirement!D26</f>
        <v>74755.600000000006</v>
      </c>
      <c r="S26" s="66">
        <f t="shared" si="1"/>
        <v>204643.20000000001</v>
      </c>
      <c r="T26" s="85"/>
      <c r="U26" s="65">
        <f t="shared" si="10"/>
        <v>101150.56000000001</v>
      </c>
      <c r="V26" s="65"/>
      <c r="W26" s="65">
        <f t="shared" si="11"/>
        <v>48532.289999999994</v>
      </c>
      <c r="X26" s="65"/>
      <c r="Y26" s="67">
        <f t="shared" si="12"/>
        <v>86411.85</v>
      </c>
      <c r="AA26" s="51">
        <v>1973</v>
      </c>
      <c r="AB26" s="85">
        <f t="shared" si="2"/>
        <v>-81518.8</v>
      </c>
      <c r="AC26" s="9">
        <f t="shared" si="3"/>
        <v>-48368.800000000003</v>
      </c>
      <c r="AD26" s="9">
        <f t="shared" si="4"/>
        <v>-74755.600000000006</v>
      </c>
      <c r="AE26" s="9">
        <f t="shared" si="5"/>
        <v>-204643.20000000001</v>
      </c>
      <c r="AF26" s="9"/>
      <c r="AG26" s="65"/>
      <c r="AH26" s="65"/>
      <c r="AI26" s="65"/>
      <c r="AJ26" s="65"/>
      <c r="AK26" s="65"/>
      <c r="AL26" s="65"/>
      <c r="AM26" s="67"/>
    </row>
    <row r="27" spans="1:39" x14ac:dyDescent="0.25">
      <c r="A27" s="128">
        <v>1974</v>
      </c>
      <c r="B27" s="127">
        <f>CombinedRecharge!B27+CombinedRecharge!H27</f>
        <v>0</v>
      </c>
      <c r="C27" s="15">
        <f>CombinedRecharge!C27+CombinedRecharge!I27</f>
        <v>0</v>
      </c>
      <c r="D27" s="15">
        <f>CombinedRecharge!D27+CombinedRecharge!J27</f>
        <v>0</v>
      </c>
      <c r="E27" s="34">
        <f t="shared" si="0"/>
        <v>0</v>
      </c>
      <c r="F27" s="85"/>
      <c r="G27" s="65">
        <f t="shared" si="6"/>
        <v>903.28</v>
      </c>
      <c r="H27" s="65"/>
      <c r="I27" s="65">
        <f t="shared" si="7"/>
        <v>38.08</v>
      </c>
      <c r="J27" s="65"/>
      <c r="K27" s="65">
        <f t="shared" si="8"/>
        <v>168.76</v>
      </c>
      <c r="L27" s="9"/>
      <c r="M27" s="67">
        <f t="shared" si="9"/>
        <v>1110.1199999999999</v>
      </c>
      <c r="N27" s="138"/>
      <c r="O27" s="51">
        <v>1974</v>
      </c>
      <c r="P27" s="85">
        <f>AugmentationRequirement!B27</f>
        <v>107228.3</v>
      </c>
      <c r="Q27" s="9">
        <f>AugmentationRequirement!C27</f>
        <v>56264.3</v>
      </c>
      <c r="R27" s="9">
        <f>AugmentationRequirement!D27</f>
        <v>100361.3</v>
      </c>
      <c r="S27" s="66">
        <f t="shared" si="1"/>
        <v>263853.90000000002</v>
      </c>
      <c r="T27" s="85"/>
      <c r="U27" s="65">
        <f t="shared" si="10"/>
        <v>101150.56000000001</v>
      </c>
      <c r="V27" s="65"/>
      <c r="W27" s="65">
        <f t="shared" si="11"/>
        <v>48532.289999999994</v>
      </c>
      <c r="X27" s="65"/>
      <c r="Y27" s="67">
        <f t="shared" si="12"/>
        <v>86411.85</v>
      </c>
      <c r="AA27" s="51">
        <v>1974</v>
      </c>
      <c r="AB27" s="85">
        <f t="shared" si="2"/>
        <v>-107228.3</v>
      </c>
      <c r="AC27" s="9">
        <f t="shared" si="3"/>
        <v>-56264.3</v>
      </c>
      <c r="AD27" s="9">
        <f t="shared" si="4"/>
        <v>-100361.3</v>
      </c>
      <c r="AE27" s="9">
        <f t="shared" si="5"/>
        <v>-263853.90000000002</v>
      </c>
      <c r="AF27" s="9"/>
      <c r="AG27" s="65"/>
      <c r="AH27" s="65"/>
      <c r="AI27" s="65"/>
      <c r="AJ27" s="65"/>
      <c r="AK27" s="65"/>
      <c r="AL27" s="65"/>
      <c r="AM27" s="67"/>
    </row>
    <row r="28" spans="1:39" x14ac:dyDescent="0.25">
      <c r="A28" s="128">
        <v>1975</v>
      </c>
      <c r="B28" s="127">
        <f>CombinedRecharge!B28+CombinedRecharge!H28</f>
        <v>0</v>
      </c>
      <c r="C28" s="15">
        <f>CombinedRecharge!C28+CombinedRecharge!I28</f>
        <v>0</v>
      </c>
      <c r="D28" s="15">
        <f>CombinedRecharge!D28+CombinedRecharge!J28</f>
        <v>0</v>
      </c>
      <c r="E28" s="34">
        <f t="shared" si="0"/>
        <v>0</v>
      </c>
      <c r="F28" s="85"/>
      <c r="G28" s="65">
        <f t="shared" si="6"/>
        <v>903.28</v>
      </c>
      <c r="H28" s="65"/>
      <c r="I28" s="65">
        <f t="shared" si="7"/>
        <v>38.08</v>
      </c>
      <c r="J28" s="65"/>
      <c r="K28" s="65">
        <f t="shared" si="8"/>
        <v>168.76</v>
      </c>
      <c r="L28" s="9"/>
      <c r="M28" s="67">
        <f t="shared" si="9"/>
        <v>1110.1199999999999</v>
      </c>
      <c r="N28" s="138"/>
      <c r="O28" s="51">
        <v>1975</v>
      </c>
      <c r="P28" s="85">
        <f>AugmentationRequirement!B28</f>
        <v>88171.7</v>
      </c>
      <c r="Q28" s="9">
        <f>AugmentationRequirement!C28</f>
        <v>39168</v>
      </c>
      <c r="R28" s="9">
        <f>AugmentationRequirement!D28</f>
        <v>83599.199999999997</v>
      </c>
      <c r="S28" s="66">
        <f t="shared" si="1"/>
        <v>210938.9</v>
      </c>
      <c r="T28" s="85"/>
      <c r="U28" s="65">
        <f t="shared" si="10"/>
        <v>101150.56000000001</v>
      </c>
      <c r="V28" s="65"/>
      <c r="W28" s="65">
        <f t="shared" si="11"/>
        <v>48532.289999999994</v>
      </c>
      <c r="X28" s="65"/>
      <c r="Y28" s="67">
        <f t="shared" si="12"/>
        <v>86411.85</v>
      </c>
      <c r="AA28" s="51">
        <v>1975</v>
      </c>
      <c r="AB28" s="85">
        <f t="shared" si="2"/>
        <v>-88171.7</v>
      </c>
      <c r="AC28" s="9">
        <f t="shared" si="3"/>
        <v>-39168</v>
      </c>
      <c r="AD28" s="9">
        <f t="shared" si="4"/>
        <v>-83599.199999999997</v>
      </c>
      <c r="AE28" s="9">
        <f t="shared" si="5"/>
        <v>-210938.9</v>
      </c>
      <c r="AF28" s="9"/>
      <c r="AG28" s="65"/>
      <c r="AH28" s="65"/>
      <c r="AI28" s="65"/>
      <c r="AJ28" s="65"/>
      <c r="AK28" s="65"/>
      <c r="AL28" s="65"/>
      <c r="AM28" s="67"/>
    </row>
    <row r="29" spans="1:39" x14ac:dyDescent="0.25">
      <c r="A29" s="128">
        <v>1976</v>
      </c>
      <c r="B29" s="127">
        <f>CombinedRecharge!B29+CombinedRecharge!H29</f>
        <v>0</v>
      </c>
      <c r="C29" s="15">
        <f>CombinedRecharge!C29+CombinedRecharge!I29</f>
        <v>0</v>
      </c>
      <c r="D29" s="15">
        <f>CombinedRecharge!D29+CombinedRecharge!J29</f>
        <v>0</v>
      </c>
      <c r="E29" s="34">
        <f t="shared" si="0"/>
        <v>0</v>
      </c>
      <c r="F29" s="85"/>
      <c r="G29" s="65">
        <f t="shared" si="6"/>
        <v>903.28</v>
      </c>
      <c r="H29" s="65"/>
      <c r="I29" s="65">
        <f t="shared" si="7"/>
        <v>38.08</v>
      </c>
      <c r="J29" s="65"/>
      <c r="K29" s="65">
        <f t="shared" si="8"/>
        <v>168.76</v>
      </c>
      <c r="L29" s="9"/>
      <c r="M29" s="67">
        <f t="shared" si="9"/>
        <v>1110.1199999999999</v>
      </c>
      <c r="N29" s="138"/>
      <c r="O29" s="51">
        <v>1976</v>
      </c>
      <c r="P29" s="85">
        <f>AugmentationRequirement!B29</f>
        <v>106373</v>
      </c>
      <c r="Q29" s="9">
        <f>AugmentationRequirement!C29</f>
        <v>43781.2</v>
      </c>
      <c r="R29" s="9">
        <f>AugmentationRequirement!D29</f>
        <v>102808.3</v>
      </c>
      <c r="S29" s="66">
        <f t="shared" si="1"/>
        <v>252962.5</v>
      </c>
      <c r="T29" s="85"/>
      <c r="U29" s="65">
        <f t="shared" si="10"/>
        <v>101150.56000000001</v>
      </c>
      <c r="V29" s="65"/>
      <c r="W29" s="65">
        <f t="shared" si="11"/>
        <v>48532.289999999994</v>
      </c>
      <c r="X29" s="65"/>
      <c r="Y29" s="67">
        <f t="shared" si="12"/>
        <v>86411.85</v>
      </c>
      <c r="AA29" s="51">
        <v>1976</v>
      </c>
      <c r="AB29" s="85">
        <f t="shared" si="2"/>
        <v>-106373</v>
      </c>
      <c r="AC29" s="9">
        <f t="shared" si="3"/>
        <v>-43781.2</v>
      </c>
      <c r="AD29" s="9">
        <f t="shared" si="4"/>
        <v>-102808.3</v>
      </c>
      <c r="AE29" s="9">
        <f t="shared" si="5"/>
        <v>-252962.5</v>
      </c>
      <c r="AF29" s="9"/>
      <c r="AG29" s="65"/>
      <c r="AH29" s="65"/>
      <c r="AI29" s="65"/>
      <c r="AJ29" s="65"/>
      <c r="AK29" s="65"/>
      <c r="AL29" s="65"/>
      <c r="AM29" s="67"/>
    </row>
    <row r="30" spans="1:39" x14ac:dyDescent="0.25">
      <c r="A30" s="128">
        <v>1977</v>
      </c>
      <c r="B30" s="127">
        <f>CombinedRecharge!B30+CombinedRecharge!H30</f>
        <v>0</v>
      </c>
      <c r="C30" s="15">
        <f>CombinedRecharge!C30+CombinedRecharge!I30</f>
        <v>0</v>
      </c>
      <c r="D30" s="15">
        <f>CombinedRecharge!D30+CombinedRecharge!J30</f>
        <v>0</v>
      </c>
      <c r="E30" s="34">
        <f t="shared" si="0"/>
        <v>0</v>
      </c>
      <c r="F30" s="85"/>
      <c r="G30" s="65">
        <f t="shared" si="6"/>
        <v>903.28</v>
      </c>
      <c r="H30" s="65"/>
      <c r="I30" s="65">
        <f t="shared" si="7"/>
        <v>38.08</v>
      </c>
      <c r="J30" s="65"/>
      <c r="K30" s="65">
        <f t="shared" si="8"/>
        <v>168.76</v>
      </c>
      <c r="L30" s="9"/>
      <c r="M30" s="67">
        <f t="shared" si="9"/>
        <v>1110.1199999999999</v>
      </c>
      <c r="N30" s="138"/>
      <c r="O30" s="51">
        <v>1977</v>
      </c>
      <c r="P30" s="85">
        <f>AugmentationRequirement!B30</f>
        <v>132402.20000000001</v>
      </c>
      <c r="Q30" s="9">
        <f>AugmentationRequirement!C30</f>
        <v>65904.7</v>
      </c>
      <c r="R30" s="9">
        <f>AugmentationRequirement!D30</f>
        <v>104917.1</v>
      </c>
      <c r="S30" s="66">
        <f t="shared" si="1"/>
        <v>303224</v>
      </c>
      <c r="T30" s="85"/>
      <c r="U30" s="65">
        <f t="shared" si="10"/>
        <v>101150.56000000001</v>
      </c>
      <c r="V30" s="65"/>
      <c r="W30" s="65">
        <f t="shared" si="11"/>
        <v>48532.289999999994</v>
      </c>
      <c r="X30" s="65"/>
      <c r="Y30" s="67">
        <f t="shared" si="12"/>
        <v>86411.85</v>
      </c>
      <c r="AA30" s="51">
        <v>1977</v>
      </c>
      <c r="AB30" s="85">
        <f t="shared" si="2"/>
        <v>-132402.20000000001</v>
      </c>
      <c r="AC30" s="9">
        <f t="shared" si="3"/>
        <v>-65904.7</v>
      </c>
      <c r="AD30" s="9">
        <f t="shared" si="4"/>
        <v>-104917.1</v>
      </c>
      <c r="AE30" s="9">
        <f t="shared" si="5"/>
        <v>-303224</v>
      </c>
      <c r="AF30" s="9"/>
      <c r="AG30" s="65"/>
      <c r="AH30" s="65"/>
      <c r="AI30" s="65"/>
      <c r="AJ30" s="65"/>
      <c r="AK30" s="65"/>
      <c r="AL30" s="65"/>
      <c r="AM30" s="67"/>
    </row>
    <row r="31" spans="1:39" x14ac:dyDescent="0.25">
      <c r="A31" s="128">
        <v>1978</v>
      </c>
      <c r="B31" s="127">
        <f>CombinedRecharge!B31+CombinedRecharge!H31</f>
        <v>0</v>
      </c>
      <c r="C31" s="15">
        <f>CombinedRecharge!C31+CombinedRecharge!I31</f>
        <v>0</v>
      </c>
      <c r="D31" s="15">
        <f>CombinedRecharge!D31+CombinedRecharge!J31</f>
        <v>0</v>
      </c>
      <c r="E31" s="34">
        <f t="shared" si="0"/>
        <v>0</v>
      </c>
      <c r="F31" s="85"/>
      <c r="G31" s="65">
        <f t="shared" si="6"/>
        <v>903.28</v>
      </c>
      <c r="H31" s="65"/>
      <c r="I31" s="65">
        <f t="shared" si="7"/>
        <v>38.08</v>
      </c>
      <c r="J31" s="65"/>
      <c r="K31" s="65">
        <f t="shared" si="8"/>
        <v>168.76</v>
      </c>
      <c r="L31" s="9"/>
      <c r="M31" s="67">
        <f t="shared" si="9"/>
        <v>1110.1199999999999</v>
      </c>
      <c r="N31" s="138"/>
      <c r="O31" s="51">
        <v>1978</v>
      </c>
      <c r="P31" s="85">
        <f>AugmentationRequirement!B31</f>
        <v>102636.9</v>
      </c>
      <c r="Q31" s="9">
        <f>AugmentationRequirement!C31</f>
        <v>54846.1</v>
      </c>
      <c r="R31" s="9">
        <f>AugmentationRequirement!D31</f>
        <v>99054.399999999994</v>
      </c>
      <c r="S31" s="66">
        <f t="shared" si="1"/>
        <v>256537.4</v>
      </c>
      <c r="T31" s="85"/>
      <c r="U31" s="65">
        <f t="shared" si="10"/>
        <v>101150.56000000001</v>
      </c>
      <c r="V31" s="65"/>
      <c r="W31" s="65">
        <f t="shared" si="11"/>
        <v>48532.289999999994</v>
      </c>
      <c r="X31" s="65"/>
      <c r="Y31" s="67">
        <f t="shared" si="12"/>
        <v>86411.85</v>
      </c>
      <c r="AA31" s="51">
        <v>1978</v>
      </c>
      <c r="AB31" s="85">
        <f t="shared" si="2"/>
        <v>-102636.9</v>
      </c>
      <c r="AC31" s="9">
        <f t="shared" si="3"/>
        <v>-54846.1</v>
      </c>
      <c r="AD31" s="9">
        <f t="shared" si="4"/>
        <v>-99054.399999999994</v>
      </c>
      <c r="AE31" s="9">
        <f t="shared" si="5"/>
        <v>-256537.4</v>
      </c>
      <c r="AF31" s="9"/>
      <c r="AG31" s="65"/>
      <c r="AH31" s="65"/>
      <c r="AI31" s="65"/>
      <c r="AJ31" s="65"/>
      <c r="AK31" s="65"/>
      <c r="AL31" s="65"/>
      <c r="AM31" s="67"/>
    </row>
    <row r="32" spans="1:39" x14ac:dyDescent="0.25">
      <c r="A32" s="128">
        <v>1979</v>
      </c>
      <c r="B32" s="127">
        <f>CombinedRecharge!B32+CombinedRecharge!H32</f>
        <v>9032.7999999999993</v>
      </c>
      <c r="C32" s="15">
        <f>CombinedRecharge!C32+CombinedRecharge!I32</f>
        <v>380.8</v>
      </c>
      <c r="D32" s="15">
        <f>CombinedRecharge!D32+CombinedRecharge!J32</f>
        <v>1687.6</v>
      </c>
      <c r="E32" s="34">
        <f t="shared" si="0"/>
        <v>11101.199999999999</v>
      </c>
      <c r="F32" s="85"/>
      <c r="G32" s="65">
        <f t="shared" si="6"/>
        <v>903.28</v>
      </c>
      <c r="H32" s="65"/>
      <c r="I32" s="65">
        <f t="shared" si="7"/>
        <v>38.08</v>
      </c>
      <c r="J32" s="65"/>
      <c r="K32" s="65">
        <f t="shared" si="8"/>
        <v>168.76</v>
      </c>
      <c r="L32" s="9"/>
      <c r="M32" s="67">
        <f t="shared" si="9"/>
        <v>1110.1199999999999</v>
      </c>
      <c r="N32" s="138"/>
      <c r="O32" s="51">
        <v>1979</v>
      </c>
      <c r="P32" s="85">
        <f>AugmentationRequirement!B32</f>
        <v>80506.399999999994</v>
      </c>
      <c r="Q32" s="9">
        <f>AugmentationRequirement!C32</f>
        <v>42566</v>
      </c>
      <c r="R32" s="9">
        <f>AugmentationRequirement!D32</f>
        <v>70423.399999999994</v>
      </c>
      <c r="S32" s="66">
        <f t="shared" si="1"/>
        <v>193495.8</v>
      </c>
      <c r="T32" s="85"/>
      <c r="U32" s="65">
        <f t="shared" si="10"/>
        <v>101150.56000000001</v>
      </c>
      <c r="V32" s="65"/>
      <c r="W32" s="65">
        <f t="shared" si="11"/>
        <v>48532.289999999994</v>
      </c>
      <c r="X32" s="65"/>
      <c r="Y32" s="67">
        <f t="shared" si="12"/>
        <v>86411.85</v>
      </c>
      <c r="AA32" s="51">
        <v>1979</v>
      </c>
      <c r="AB32" s="85">
        <f t="shared" si="2"/>
        <v>-71473.599999999991</v>
      </c>
      <c r="AC32" s="9">
        <f t="shared" si="3"/>
        <v>-42185.2</v>
      </c>
      <c r="AD32" s="9">
        <f t="shared" si="4"/>
        <v>-68735.799999999988</v>
      </c>
      <c r="AE32" s="9">
        <f t="shared" si="5"/>
        <v>-182394.59999999998</v>
      </c>
      <c r="AF32" s="9"/>
      <c r="AG32" s="65"/>
      <c r="AH32" s="65"/>
      <c r="AI32" s="65"/>
      <c r="AJ32" s="65"/>
      <c r="AK32" s="65"/>
      <c r="AL32" s="65"/>
      <c r="AM32" s="67"/>
    </row>
    <row r="33" spans="1:39" x14ac:dyDescent="0.25">
      <c r="A33" s="128">
        <v>1980</v>
      </c>
      <c r="B33" s="127">
        <f>CombinedRecharge!B33+CombinedRecharge!H33</f>
        <v>4421.7</v>
      </c>
      <c r="C33" s="15">
        <f>CombinedRecharge!C33+CombinedRecharge!I33</f>
        <v>204.3</v>
      </c>
      <c r="D33" s="15">
        <f>CombinedRecharge!D33+CombinedRecharge!J33</f>
        <v>2516.1999999999998</v>
      </c>
      <c r="E33" s="34">
        <f t="shared" si="0"/>
        <v>7142.2</v>
      </c>
      <c r="F33" s="87">
        <f t="shared" ref="F33:F41" si="13">AVERAGE(B$33:B$42)</f>
        <v>34737.799999999996</v>
      </c>
      <c r="G33" s="65"/>
      <c r="H33" s="65">
        <f t="shared" ref="H33:H42" si="14">AVERAGE(C$33:C$42)</f>
        <v>3979.78</v>
      </c>
      <c r="I33" s="65"/>
      <c r="J33" s="65">
        <f t="shared" ref="J33:J42" si="15">AVERAGE(D$33:D$42)</f>
        <v>12477.35</v>
      </c>
      <c r="K33" s="9"/>
      <c r="L33" s="65">
        <f t="shared" ref="L33:L42" si="16">AVERAGE(E$33:E$42)</f>
        <v>51194.930000000008</v>
      </c>
      <c r="M33" s="66"/>
      <c r="N33" s="137"/>
      <c r="O33" s="51">
        <v>1980</v>
      </c>
      <c r="P33" s="85">
        <f>AugmentationRequirement!B33</f>
        <v>95203.7</v>
      </c>
      <c r="Q33" s="9">
        <f>AugmentationRequirement!C33</f>
        <v>52648.800000000003</v>
      </c>
      <c r="R33" s="9">
        <f>AugmentationRequirement!D33</f>
        <v>89430.399999999994</v>
      </c>
      <c r="S33" s="66">
        <f t="shared" si="1"/>
        <v>237282.9</v>
      </c>
      <c r="T33" s="87">
        <f t="shared" ref="T33:T41" si="17">AVERAGE(P$33:P$42)</f>
        <v>90170.62</v>
      </c>
      <c r="U33" s="65"/>
      <c r="V33" s="65">
        <f t="shared" ref="V33:V42" si="18">AVERAGE(Q$33:Q$42)</f>
        <v>47003.35</v>
      </c>
      <c r="W33" s="65"/>
      <c r="X33" s="65">
        <f t="shared" ref="X33:X42" si="19">AVERAGE(R$33:R$42)</f>
        <v>81162.759999999995</v>
      </c>
      <c r="Y33" s="66"/>
      <c r="AA33" s="51">
        <v>1980</v>
      </c>
      <c r="AB33" s="85">
        <f t="shared" si="2"/>
        <v>-90782</v>
      </c>
      <c r="AC33" s="9">
        <f t="shared" si="3"/>
        <v>-52444.5</v>
      </c>
      <c r="AD33" s="9">
        <f t="shared" si="4"/>
        <v>-86914.2</v>
      </c>
      <c r="AE33" s="9">
        <f t="shared" si="5"/>
        <v>-230140.7</v>
      </c>
      <c r="AF33" s="65"/>
      <c r="AG33" s="65"/>
      <c r="AH33" s="65"/>
      <c r="AI33" s="65"/>
      <c r="AJ33" s="65"/>
      <c r="AK33" s="9"/>
      <c r="AL33" s="65"/>
      <c r="AM33" s="66"/>
    </row>
    <row r="34" spans="1:39" x14ac:dyDescent="0.25">
      <c r="A34" s="128">
        <v>1981</v>
      </c>
      <c r="B34" s="127">
        <f>CombinedRecharge!B34+CombinedRecharge!H34</f>
        <v>20360.599999999999</v>
      </c>
      <c r="C34" s="15">
        <f>CombinedRecharge!C34+CombinedRecharge!I34</f>
        <v>0</v>
      </c>
      <c r="D34" s="15">
        <f>CombinedRecharge!D34+CombinedRecharge!J34</f>
        <v>5265</v>
      </c>
      <c r="E34" s="34">
        <f t="shared" si="0"/>
        <v>25625.599999999999</v>
      </c>
      <c r="F34" s="87">
        <f t="shared" si="13"/>
        <v>34737.799999999996</v>
      </c>
      <c r="G34" s="65"/>
      <c r="H34" s="65">
        <f t="shared" si="14"/>
        <v>3979.78</v>
      </c>
      <c r="I34" s="65"/>
      <c r="J34" s="65">
        <f t="shared" si="15"/>
        <v>12477.35</v>
      </c>
      <c r="K34" s="9"/>
      <c r="L34" s="65">
        <f t="shared" si="16"/>
        <v>51194.930000000008</v>
      </c>
      <c r="M34" s="66"/>
      <c r="N34" s="137"/>
      <c r="O34" s="51">
        <v>1981</v>
      </c>
      <c r="P34" s="85">
        <f>AugmentationRequirement!B34</f>
        <v>98667.5</v>
      </c>
      <c r="Q34" s="9">
        <f>AugmentationRequirement!C34</f>
        <v>63211.7</v>
      </c>
      <c r="R34" s="9">
        <f>AugmentationRequirement!D34</f>
        <v>82865.8</v>
      </c>
      <c r="S34" s="66">
        <f t="shared" si="1"/>
        <v>244745</v>
      </c>
      <c r="T34" s="87">
        <f t="shared" si="17"/>
        <v>90170.62</v>
      </c>
      <c r="U34" s="65"/>
      <c r="V34" s="65">
        <f t="shared" si="18"/>
        <v>47003.35</v>
      </c>
      <c r="W34" s="65"/>
      <c r="X34" s="65">
        <f t="shared" si="19"/>
        <v>81162.759999999995</v>
      </c>
      <c r="Y34" s="66"/>
      <c r="AA34" s="51">
        <v>1981</v>
      </c>
      <c r="AB34" s="85">
        <f t="shared" si="2"/>
        <v>-78306.899999999994</v>
      </c>
      <c r="AC34" s="9">
        <f t="shared" si="3"/>
        <v>-63211.7</v>
      </c>
      <c r="AD34" s="9">
        <f t="shared" si="4"/>
        <v>-77600.800000000003</v>
      </c>
      <c r="AE34" s="9">
        <f t="shared" si="5"/>
        <v>-219119.39999999997</v>
      </c>
      <c r="AF34" s="65"/>
      <c r="AG34" s="65"/>
      <c r="AH34" s="65"/>
      <c r="AI34" s="65"/>
      <c r="AJ34" s="65"/>
      <c r="AK34" s="9"/>
      <c r="AL34" s="65"/>
      <c r="AM34" s="66"/>
    </row>
    <row r="35" spans="1:39" x14ac:dyDescent="0.25">
      <c r="A35" s="128">
        <v>1982</v>
      </c>
      <c r="B35" s="127">
        <f>CombinedRecharge!B35+CombinedRecharge!H35</f>
        <v>14671.7</v>
      </c>
      <c r="C35" s="15">
        <f>CombinedRecharge!C35+CombinedRecharge!I35</f>
        <v>284.60000000000002</v>
      </c>
      <c r="D35" s="15">
        <f>CombinedRecharge!D35+CombinedRecharge!J35</f>
        <v>5844.4</v>
      </c>
      <c r="E35" s="34">
        <f t="shared" si="0"/>
        <v>20800.7</v>
      </c>
      <c r="F35" s="87">
        <f t="shared" si="13"/>
        <v>34737.799999999996</v>
      </c>
      <c r="G35" s="65"/>
      <c r="H35" s="65">
        <f t="shared" si="14"/>
        <v>3979.78</v>
      </c>
      <c r="I35" s="65"/>
      <c r="J35" s="65">
        <f t="shared" si="15"/>
        <v>12477.35</v>
      </c>
      <c r="K35" s="9"/>
      <c r="L35" s="65">
        <f t="shared" si="16"/>
        <v>51194.930000000008</v>
      </c>
      <c r="M35" s="66"/>
      <c r="N35" s="137"/>
      <c r="O35" s="51">
        <v>1982</v>
      </c>
      <c r="P35" s="85">
        <f>AugmentationRequirement!B35</f>
        <v>77348.800000000003</v>
      </c>
      <c r="Q35" s="9">
        <f>AugmentationRequirement!C35</f>
        <v>39765.9</v>
      </c>
      <c r="R35" s="9">
        <f>AugmentationRequirement!D35</f>
        <v>65748.600000000006</v>
      </c>
      <c r="S35" s="66">
        <f t="shared" si="1"/>
        <v>182863.30000000002</v>
      </c>
      <c r="T35" s="87">
        <f t="shared" si="17"/>
        <v>90170.62</v>
      </c>
      <c r="U35" s="65"/>
      <c r="V35" s="65">
        <f t="shared" si="18"/>
        <v>47003.35</v>
      </c>
      <c r="W35" s="65"/>
      <c r="X35" s="65">
        <f t="shared" si="19"/>
        <v>81162.759999999995</v>
      </c>
      <c r="Y35" s="66"/>
      <c r="AA35" s="51">
        <v>1982</v>
      </c>
      <c r="AB35" s="85">
        <f t="shared" si="2"/>
        <v>-62677.100000000006</v>
      </c>
      <c r="AC35" s="9">
        <f t="shared" si="3"/>
        <v>-39481.300000000003</v>
      </c>
      <c r="AD35" s="9">
        <f t="shared" si="4"/>
        <v>-59904.200000000004</v>
      </c>
      <c r="AE35" s="9">
        <f t="shared" si="5"/>
        <v>-162062.6</v>
      </c>
      <c r="AF35" s="65"/>
      <c r="AG35" s="65"/>
      <c r="AH35" s="65"/>
      <c r="AI35" s="65"/>
      <c r="AJ35" s="65"/>
      <c r="AK35" s="9"/>
      <c r="AL35" s="65"/>
      <c r="AM35" s="66"/>
    </row>
    <row r="36" spans="1:39" x14ac:dyDescent="0.25">
      <c r="A36" s="128">
        <v>1983</v>
      </c>
      <c r="B36" s="127">
        <f>CombinedRecharge!B36+CombinedRecharge!H36</f>
        <v>38785.800000000003</v>
      </c>
      <c r="C36" s="15">
        <f>CombinedRecharge!C36+CombinedRecharge!I36</f>
        <v>3843.1</v>
      </c>
      <c r="D36" s="15">
        <f>CombinedRecharge!D36+CombinedRecharge!J36</f>
        <v>10995.6</v>
      </c>
      <c r="E36" s="34">
        <f t="shared" si="0"/>
        <v>53624.5</v>
      </c>
      <c r="F36" s="87">
        <f t="shared" si="13"/>
        <v>34737.799999999996</v>
      </c>
      <c r="G36" s="65"/>
      <c r="H36" s="65">
        <f t="shared" si="14"/>
        <v>3979.78</v>
      </c>
      <c r="I36" s="65"/>
      <c r="J36" s="65">
        <f t="shared" si="15"/>
        <v>12477.35</v>
      </c>
      <c r="K36" s="9"/>
      <c r="L36" s="65">
        <f t="shared" si="16"/>
        <v>51194.930000000008</v>
      </c>
      <c r="M36" s="66"/>
      <c r="N36" s="137"/>
      <c r="O36" s="51">
        <v>1983</v>
      </c>
      <c r="P36" s="85">
        <f>AugmentationRequirement!B36</f>
        <v>72308.800000000003</v>
      </c>
      <c r="Q36" s="9">
        <f>AugmentationRequirement!C36</f>
        <v>37678</v>
      </c>
      <c r="R36" s="9">
        <f>AugmentationRequirement!D36</f>
        <v>73346.100000000006</v>
      </c>
      <c r="S36" s="66">
        <f t="shared" si="1"/>
        <v>183332.90000000002</v>
      </c>
      <c r="T36" s="87">
        <f t="shared" si="17"/>
        <v>90170.62</v>
      </c>
      <c r="U36" s="65"/>
      <c r="V36" s="65">
        <f t="shared" si="18"/>
        <v>47003.35</v>
      </c>
      <c r="W36" s="65"/>
      <c r="X36" s="65">
        <f t="shared" si="19"/>
        <v>81162.759999999995</v>
      </c>
      <c r="Y36" s="66"/>
      <c r="AA36" s="51">
        <v>1983</v>
      </c>
      <c r="AB36" s="85">
        <f t="shared" si="2"/>
        <v>-33523</v>
      </c>
      <c r="AC36" s="9">
        <f t="shared" si="3"/>
        <v>-33834.9</v>
      </c>
      <c r="AD36" s="9">
        <f t="shared" si="4"/>
        <v>-62350.500000000007</v>
      </c>
      <c r="AE36" s="9">
        <f t="shared" si="5"/>
        <v>-129708.4</v>
      </c>
      <c r="AF36" s="65"/>
      <c r="AG36" s="65"/>
      <c r="AH36" s="65"/>
      <c r="AI36" s="65"/>
      <c r="AJ36" s="65"/>
      <c r="AK36" s="9"/>
      <c r="AL36" s="65"/>
      <c r="AM36" s="66"/>
    </row>
    <row r="37" spans="1:39" x14ac:dyDescent="0.25">
      <c r="A37" s="128">
        <v>1984</v>
      </c>
      <c r="B37" s="127">
        <f>CombinedRecharge!B37+CombinedRecharge!H37</f>
        <v>37741.9</v>
      </c>
      <c r="C37" s="15">
        <f>CombinedRecharge!C37+CombinedRecharge!I37</f>
        <v>991.69999999999993</v>
      </c>
      <c r="D37" s="15">
        <f>CombinedRecharge!D37+CombinedRecharge!J37</f>
        <v>12991.4</v>
      </c>
      <c r="E37" s="34">
        <f t="shared" si="0"/>
        <v>51725</v>
      </c>
      <c r="F37" s="87">
        <f t="shared" si="13"/>
        <v>34737.799999999996</v>
      </c>
      <c r="G37" s="65"/>
      <c r="H37" s="65">
        <f t="shared" si="14"/>
        <v>3979.78</v>
      </c>
      <c r="I37" s="65"/>
      <c r="J37" s="65">
        <f t="shared" si="15"/>
        <v>12477.35</v>
      </c>
      <c r="K37" s="9"/>
      <c r="L37" s="65">
        <f t="shared" si="16"/>
        <v>51194.930000000008</v>
      </c>
      <c r="M37" s="66"/>
      <c r="N37" s="137"/>
      <c r="O37" s="51">
        <v>1984</v>
      </c>
      <c r="P37" s="85">
        <f>AugmentationRequirement!B37</f>
        <v>86295.8</v>
      </c>
      <c r="Q37" s="9">
        <f>AugmentationRequirement!C37</f>
        <v>42071</v>
      </c>
      <c r="R37" s="9">
        <f>AugmentationRequirement!D37</f>
        <v>89833.8</v>
      </c>
      <c r="S37" s="66">
        <f t="shared" si="1"/>
        <v>218200.6</v>
      </c>
      <c r="T37" s="87">
        <f t="shared" si="17"/>
        <v>90170.62</v>
      </c>
      <c r="U37" s="65"/>
      <c r="V37" s="65">
        <f t="shared" si="18"/>
        <v>47003.35</v>
      </c>
      <c r="W37" s="65"/>
      <c r="X37" s="65">
        <f t="shared" si="19"/>
        <v>81162.759999999995</v>
      </c>
      <c r="Y37" s="66"/>
      <c r="AA37" s="51">
        <v>1984</v>
      </c>
      <c r="AB37" s="85">
        <f t="shared" si="2"/>
        <v>-48553.9</v>
      </c>
      <c r="AC37" s="9">
        <f t="shared" si="3"/>
        <v>-41079.300000000003</v>
      </c>
      <c r="AD37" s="9">
        <f t="shared" si="4"/>
        <v>-76842.400000000009</v>
      </c>
      <c r="AE37" s="9">
        <f t="shared" si="5"/>
        <v>-166475.60000000003</v>
      </c>
      <c r="AF37" s="65"/>
      <c r="AG37" s="65"/>
      <c r="AH37" s="65"/>
      <c r="AI37" s="65"/>
      <c r="AJ37" s="65"/>
      <c r="AK37" s="9"/>
      <c r="AL37" s="65"/>
      <c r="AM37" s="66"/>
    </row>
    <row r="38" spans="1:39" x14ac:dyDescent="0.25">
      <c r="A38" s="128">
        <v>1985</v>
      </c>
      <c r="B38" s="127">
        <f>CombinedRecharge!B38+CombinedRecharge!H38</f>
        <v>54537.799999999996</v>
      </c>
      <c r="C38" s="15">
        <f>CombinedRecharge!C38+CombinedRecharge!I38</f>
        <v>3234.3</v>
      </c>
      <c r="D38" s="15">
        <f>CombinedRecharge!D38+CombinedRecharge!J38</f>
        <v>20540</v>
      </c>
      <c r="E38" s="34">
        <f t="shared" si="0"/>
        <v>78312.100000000006</v>
      </c>
      <c r="F38" s="87">
        <f t="shared" si="13"/>
        <v>34737.799999999996</v>
      </c>
      <c r="G38" s="65"/>
      <c r="H38" s="65">
        <f t="shared" si="14"/>
        <v>3979.78</v>
      </c>
      <c r="I38" s="65"/>
      <c r="J38" s="65">
        <f t="shared" si="15"/>
        <v>12477.35</v>
      </c>
      <c r="K38" s="9"/>
      <c r="L38" s="65">
        <f t="shared" si="16"/>
        <v>51194.930000000008</v>
      </c>
      <c r="M38" s="66"/>
      <c r="N38" s="137"/>
      <c r="O38" s="51">
        <v>1985</v>
      </c>
      <c r="P38" s="85">
        <f>AugmentationRequirement!B38</f>
        <v>88494.6</v>
      </c>
      <c r="Q38" s="9">
        <f>AugmentationRequirement!C38</f>
        <v>45827.4</v>
      </c>
      <c r="R38" s="9">
        <f>AugmentationRequirement!D38</f>
        <v>78548.600000000006</v>
      </c>
      <c r="S38" s="66">
        <f t="shared" si="1"/>
        <v>212870.6</v>
      </c>
      <c r="T38" s="87">
        <f t="shared" si="17"/>
        <v>90170.62</v>
      </c>
      <c r="U38" s="65"/>
      <c r="V38" s="65">
        <f t="shared" si="18"/>
        <v>47003.35</v>
      </c>
      <c r="W38" s="65"/>
      <c r="X38" s="65">
        <f t="shared" si="19"/>
        <v>81162.759999999995</v>
      </c>
      <c r="Y38" s="66"/>
      <c r="AA38" s="51">
        <v>1985</v>
      </c>
      <c r="AB38" s="85">
        <f t="shared" si="2"/>
        <v>-33956.80000000001</v>
      </c>
      <c r="AC38" s="9">
        <f t="shared" si="3"/>
        <v>-42593.1</v>
      </c>
      <c r="AD38" s="9">
        <f t="shared" si="4"/>
        <v>-58008.600000000006</v>
      </c>
      <c r="AE38" s="9">
        <f t="shared" si="5"/>
        <v>-134558.5</v>
      </c>
      <c r="AF38" s="65"/>
      <c r="AG38" s="65"/>
      <c r="AH38" s="65"/>
      <c r="AI38" s="65"/>
      <c r="AJ38" s="65"/>
      <c r="AK38" s="9"/>
      <c r="AL38" s="65"/>
      <c r="AM38" s="66"/>
    </row>
    <row r="39" spans="1:39" x14ac:dyDescent="0.25">
      <c r="A39" s="128">
        <v>1986</v>
      </c>
      <c r="B39" s="127">
        <f>CombinedRecharge!B39+CombinedRecharge!H39</f>
        <v>50250.3</v>
      </c>
      <c r="C39" s="15">
        <f>CombinedRecharge!C39+CombinedRecharge!I39</f>
        <v>6583.7</v>
      </c>
      <c r="D39" s="15">
        <f>CombinedRecharge!D39+CombinedRecharge!J39</f>
        <v>9838.7999999999993</v>
      </c>
      <c r="E39" s="34">
        <f t="shared" si="0"/>
        <v>66672.800000000003</v>
      </c>
      <c r="F39" s="87">
        <f t="shared" si="13"/>
        <v>34737.799999999996</v>
      </c>
      <c r="G39" s="65"/>
      <c r="H39" s="65">
        <f t="shared" si="14"/>
        <v>3979.78</v>
      </c>
      <c r="I39" s="65"/>
      <c r="J39" s="65">
        <f t="shared" si="15"/>
        <v>12477.35</v>
      </c>
      <c r="K39" s="9"/>
      <c r="L39" s="65">
        <f t="shared" si="16"/>
        <v>51194.930000000008</v>
      </c>
      <c r="M39" s="66"/>
      <c r="N39" s="137"/>
      <c r="O39" s="51">
        <v>1986</v>
      </c>
      <c r="P39" s="85">
        <f>AugmentationRequirement!B39</f>
        <v>95979.8</v>
      </c>
      <c r="Q39" s="9">
        <f>AugmentationRequirement!C39</f>
        <v>50034.3</v>
      </c>
      <c r="R39" s="9">
        <f>AugmentationRequirement!D39</f>
        <v>82231.399999999994</v>
      </c>
      <c r="S39" s="66">
        <f t="shared" si="1"/>
        <v>228245.5</v>
      </c>
      <c r="T39" s="87">
        <f t="shared" si="17"/>
        <v>90170.62</v>
      </c>
      <c r="U39" s="65"/>
      <c r="V39" s="65">
        <f t="shared" si="18"/>
        <v>47003.35</v>
      </c>
      <c r="W39" s="65"/>
      <c r="X39" s="65">
        <f t="shared" si="19"/>
        <v>81162.759999999995</v>
      </c>
      <c r="Y39" s="66"/>
      <c r="AA39" s="51">
        <v>1986</v>
      </c>
      <c r="AB39" s="85">
        <f t="shared" si="2"/>
        <v>-45729.5</v>
      </c>
      <c r="AC39" s="9">
        <f t="shared" si="3"/>
        <v>-43450.600000000006</v>
      </c>
      <c r="AD39" s="9">
        <f t="shared" si="4"/>
        <v>-72392.599999999991</v>
      </c>
      <c r="AE39" s="9">
        <f t="shared" si="5"/>
        <v>-161572.70000000001</v>
      </c>
      <c r="AF39" s="65"/>
      <c r="AG39" s="65"/>
      <c r="AH39" s="65"/>
      <c r="AI39" s="65"/>
      <c r="AJ39" s="65"/>
      <c r="AK39" s="9"/>
      <c r="AL39" s="65"/>
      <c r="AM39" s="66"/>
    </row>
    <row r="40" spans="1:39" x14ac:dyDescent="0.25">
      <c r="A40" s="128">
        <v>1987</v>
      </c>
      <c r="B40" s="127">
        <f>CombinedRecharge!B40+CombinedRecharge!H40</f>
        <v>49488.6</v>
      </c>
      <c r="C40" s="15">
        <f>CombinedRecharge!C40+CombinedRecharge!I40</f>
        <v>9208.6</v>
      </c>
      <c r="D40" s="15">
        <f>CombinedRecharge!D40+CombinedRecharge!J40</f>
        <v>17076.099999999999</v>
      </c>
      <c r="E40" s="34">
        <f t="shared" si="0"/>
        <v>75773.299999999988</v>
      </c>
      <c r="F40" s="87">
        <f t="shared" si="13"/>
        <v>34737.799999999996</v>
      </c>
      <c r="G40" s="65"/>
      <c r="H40" s="65">
        <f t="shared" si="14"/>
        <v>3979.78</v>
      </c>
      <c r="I40" s="65"/>
      <c r="J40" s="65">
        <f t="shared" si="15"/>
        <v>12477.35</v>
      </c>
      <c r="K40" s="9"/>
      <c r="L40" s="65">
        <f t="shared" si="16"/>
        <v>51194.930000000008</v>
      </c>
      <c r="M40" s="66"/>
      <c r="N40" s="137"/>
      <c r="O40" s="51">
        <v>1987</v>
      </c>
      <c r="P40" s="85">
        <f>AugmentationRequirement!B40</f>
        <v>90083</v>
      </c>
      <c r="Q40" s="9">
        <f>AugmentationRequirement!C40</f>
        <v>46553.8</v>
      </c>
      <c r="R40" s="9">
        <f>AugmentationRequirement!D40</f>
        <v>76334</v>
      </c>
      <c r="S40" s="66">
        <f t="shared" si="1"/>
        <v>212970.8</v>
      </c>
      <c r="T40" s="87">
        <f t="shared" si="17"/>
        <v>90170.62</v>
      </c>
      <c r="U40" s="65"/>
      <c r="V40" s="65">
        <f t="shared" si="18"/>
        <v>47003.35</v>
      </c>
      <c r="W40" s="65"/>
      <c r="X40" s="65">
        <f t="shared" si="19"/>
        <v>81162.759999999995</v>
      </c>
      <c r="Y40" s="66"/>
      <c r="AA40" s="51">
        <v>1987</v>
      </c>
      <c r="AB40" s="85">
        <f t="shared" si="2"/>
        <v>-40594.400000000001</v>
      </c>
      <c r="AC40" s="9">
        <f t="shared" si="3"/>
        <v>-37345.200000000004</v>
      </c>
      <c r="AD40" s="9">
        <f t="shared" si="4"/>
        <v>-59257.9</v>
      </c>
      <c r="AE40" s="9">
        <f t="shared" si="5"/>
        <v>-137197.5</v>
      </c>
      <c r="AF40" s="65"/>
      <c r="AG40" s="65"/>
      <c r="AH40" s="65"/>
      <c r="AI40" s="65"/>
      <c r="AJ40" s="65"/>
      <c r="AK40" s="9"/>
      <c r="AL40" s="65"/>
      <c r="AM40" s="66"/>
    </row>
    <row r="41" spans="1:39" x14ac:dyDescent="0.25">
      <c r="A41" s="128">
        <v>1988</v>
      </c>
      <c r="B41" s="127">
        <f>CombinedRecharge!B41+CombinedRecharge!H41</f>
        <v>39902</v>
      </c>
      <c r="C41" s="15">
        <f>CombinedRecharge!C41+CombinedRecharge!I41</f>
        <v>5466.2999999999993</v>
      </c>
      <c r="D41" s="15">
        <f>CombinedRecharge!D41+CombinedRecharge!J41</f>
        <v>17245.2</v>
      </c>
      <c r="E41" s="34">
        <f t="shared" si="0"/>
        <v>62613.5</v>
      </c>
      <c r="F41" s="87">
        <f t="shared" si="13"/>
        <v>34737.799999999996</v>
      </c>
      <c r="G41" s="65"/>
      <c r="H41" s="65">
        <f t="shared" si="14"/>
        <v>3979.78</v>
      </c>
      <c r="I41" s="65"/>
      <c r="J41" s="65">
        <f t="shared" si="15"/>
        <v>12477.35</v>
      </c>
      <c r="K41" s="9"/>
      <c r="L41" s="65">
        <f t="shared" si="16"/>
        <v>51194.930000000008</v>
      </c>
      <c r="M41" s="66"/>
      <c r="N41" s="137"/>
      <c r="O41" s="51">
        <v>1988</v>
      </c>
      <c r="P41" s="85">
        <f>AugmentationRequirement!B41</f>
        <v>110333.1</v>
      </c>
      <c r="Q41" s="9">
        <f>AugmentationRequirement!C41</f>
        <v>50825.7</v>
      </c>
      <c r="R41" s="9">
        <f>AugmentationRequirement!D41</f>
        <v>92231.2</v>
      </c>
      <c r="S41" s="66">
        <f t="shared" si="1"/>
        <v>253390</v>
      </c>
      <c r="T41" s="87">
        <f t="shared" si="17"/>
        <v>90170.62</v>
      </c>
      <c r="U41" s="65"/>
      <c r="V41" s="65">
        <f t="shared" si="18"/>
        <v>47003.35</v>
      </c>
      <c r="W41" s="65"/>
      <c r="X41" s="65">
        <f t="shared" si="19"/>
        <v>81162.759999999995</v>
      </c>
      <c r="Y41" s="66"/>
      <c r="AA41" s="51">
        <v>1988</v>
      </c>
      <c r="AB41" s="85">
        <f t="shared" si="2"/>
        <v>-70431.100000000006</v>
      </c>
      <c r="AC41" s="9">
        <f t="shared" si="3"/>
        <v>-45359.399999999994</v>
      </c>
      <c r="AD41" s="9">
        <f t="shared" si="4"/>
        <v>-74986</v>
      </c>
      <c r="AE41" s="9">
        <f t="shared" si="5"/>
        <v>-190776.5</v>
      </c>
      <c r="AF41" s="65">
        <f>AVERAGE(AB$41:AB$45)</f>
        <v>-29462.760000000002</v>
      </c>
      <c r="AG41" s="9"/>
      <c r="AH41" s="65">
        <f>AVERAGE(AC$41:AC$45)</f>
        <v>-38089.699999999997</v>
      </c>
      <c r="AI41" s="9"/>
      <c r="AJ41" s="65">
        <f>AVERAGE(AD$41:AD$45)</f>
        <v>-60196.54</v>
      </c>
      <c r="AK41" s="9"/>
      <c r="AL41" s="65">
        <f>AVERAGE(AE$41:AE$45)</f>
        <v>-127749</v>
      </c>
      <c r="AM41" s="66"/>
    </row>
    <row r="42" spans="1:39" x14ac:dyDescent="0.25">
      <c r="A42" s="128">
        <v>1989</v>
      </c>
      <c r="B42" s="127">
        <f>CombinedRecharge!B42+CombinedRecharge!H42</f>
        <v>37217.599999999999</v>
      </c>
      <c r="C42" s="15">
        <f>CombinedRecharge!C42+CombinedRecharge!I42</f>
        <v>9981.2000000000007</v>
      </c>
      <c r="D42" s="15">
        <f>CombinedRecharge!D42+CombinedRecharge!J42</f>
        <v>22460.799999999999</v>
      </c>
      <c r="E42" s="34">
        <f t="shared" si="0"/>
        <v>69659.600000000006</v>
      </c>
      <c r="F42" s="87">
        <f>AVERAGE(B$33:B$42)</f>
        <v>34737.799999999996</v>
      </c>
      <c r="G42" s="65"/>
      <c r="H42" s="65">
        <f t="shared" si="14"/>
        <v>3979.78</v>
      </c>
      <c r="I42" s="65"/>
      <c r="J42" s="65">
        <f t="shared" si="15"/>
        <v>12477.35</v>
      </c>
      <c r="K42" s="9"/>
      <c r="L42" s="65">
        <f t="shared" si="16"/>
        <v>51194.930000000008</v>
      </c>
      <c r="M42" s="66"/>
      <c r="N42" s="137"/>
      <c r="O42" s="51">
        <v>1989</v>
      </c>
      <c r="P42" s="85">
        <f>AugmentationRequirement!B42</f>
        <v>86991.1</v>
      </c>
      <c r="Q42" s="9">
        <f>AugmentationRequirement!C42</f>
        <v>41416.9</v>
      </c>
      <c r="R42" s="9">
        <f>AugmentationRequirement!D42</f>
        <v>81057.7</v>
      </c>
      <c r="S42" s="66">
        <f t="shared" si="1"/>
        <v>209465.7</v>
      </c>
      <c r="T42" s="87">
        <f>AVERAGE(P$33:P$42)</f>
        <v>90170.62</v>
      </c>
      <c r="U42" s="65"/>
      <c r="V42" s="65">
        <f t="shared" si="18"/>
        <v>47003.35</v>
      </c>
      <c r="W42" s="65"/>
      <c r="X42" s="65">
        <f t="shared" si="19"/>
        <v>81162.759999999995</v>
      </c>
      <c r="Y42" s="66"/>
      <c r="AA42" s="51">
        <v>1989</v>
      </c>
      <c r="AB42" s="85">
        <f t="shared" si="2"/>
        <v>-49773.500000000007</v>
      </c>
      <c r="AC42" s="9">
        <f t="shared" si="3"/>
        <v>-31435.7</v>
      </c>
      <c r="AD42" s="9">
        <f t="shared" si="4"/>
        <v>-58596.899999999994</v>
      </c>
      <c r="AE42" s="9">
        <f t="shared" si="5"/>
        <v>-139806.1</v>
      </c>
      <c r="AF42" s="65">
        <f>AVERAGE(AB$41:AB$45)</f>
        <v>-29462.760000000002</v>
      </c>
      <c r="AG42" s="65"/>
      <c r="AH42" s="65">
        <f>AVERAGE(AC$41:AC$45)</f>
        <v>-38089.699999999997</v>
      </c>
      <c r="AI42" s="65"/>
      <c r="AJ42" s="65">
        <f>AVERAGE(AD$41:AD$45)</f>
        <v>-60196.54</v>
      </c>
      <c r="AK42" s="65"/>
      <c r="AL42" s="65">
        <f>AVERAGE(AE$41:AE$45)</f>
        <v>-127749</v>
      </c>
      <c r="AM42" s="66"/>
    </row>
    <row r="43" spans="1:39" x14ac:dyDescent="0.25">
      <c r="A43" s="128">
        <v>1990</v>
      </c>
      <c r="B43" s="127">
        <f>CombinedRecharge!B43+CombinedRecharge!H43</f>
        <v>61159</v>
      </c>
      <c r="C43" s="15">
        <f>CombinedRecharge!C43+CombinedRecharge!I43</f>
        <v>9424.5999999999985</v>
      </c>
      <c r="D43" s="15">
        <f>CombinedRecharge!D43+CombinedRecharge!J43</f>
        <v>21605</v>
      </c>
      <c r="E43" s="34">
        <f t="shared" si="0"/>
        <v>92188.6</v>
      </c>
      <c r="F43" s="85"/>
      <c r="G43" s="65">
        <f t="shared" ref="G43:G52" si="20">AVERAGE(B$43:B$52)</f>
        <v>82732.47</v>
      </c>
      <c r="H43" s="65"/>
      <c r="I43" s="65">
        <f t="shared" ref="I43:I52" si="21">AVERAGE(C$43:C$52)</f>
        <v>8471.0399999999972</v>
      </c>
      <c r="J43" s="65"/>
      <c r="K43" s="65">
        <f t="shared" ref="K43:K52" si="22">AVERAGE(D$43:D$52)</f>
        <v>19308.439999999999</v>
      </c>
      <c r="L43" s="9"/>
      <c r="M43" s="67">
        <f t="shared" ref="M43:M52" si="23">AVERAGE(E$43:E$52)</f>
        <v>110511.95000000003</v>
      </c>
      <c r="N43" s="138"/>
      <c r="O43" s="51">
        <v>1990</v>
      </c>
      <c r="P43" s="85">
        <f>AugmentationRequirement!B43</f>
        <v>83517.3</v>
      </c>
      <c r="Q43" s="9">
        <f>AugmentationRequirement!C43</f>
        <v>50560.6</v>
      </c>
      <c r="R43" s="9">
        <f>AugmentationRequirement!D43</f>
        <v>76757.399999999994</v>
      </c>
      <c r="S43" s="66">
        <f t="shared" si="1"/>
        <v>210835.3</v>
      </c>
      <c r="T43" s="85"/>
      <c r="U43" s="65">
        <f t="shared" ref="U43:U52" si="24">AVERAGE(P$43:P$52)</f>
        <v>90394.810000000012</v>
      </c>
      <c r="V43" s="65"/>
      <c r="W43" s="65">
        <f t="shared" ref="W43:W52" si="25">AVERAGE(Q$43:Q$52)</f>
        <v>46546.779999999992</v>
      </c>
      <c r="X43" s="65"/>
      <c r="Y43" s="67">
        <f t="shared" ref="Y43:Y52" si="26">AVERAGE(R$43:R$52)</f>
        <v>78976.38</v>
      </c>
      <c r="AA43" s="51">
        <v>1990</v>
      </c>
      <c r="AB43" s="85">
        <f t="shared" si="2"/>
        <v>-22358.300000000003</v>
      </c>
      <c r="AC43" s="9">
        <f t="shared" si="3"/>
        <v>-41136</v>
      </c>
      <c r="AD43" s="9">
        <f t="shared" si="4"/>
        <v>-55152.399999999994</v>
      </c>
      <c r="AE43" s="9">
        <f t="shared" si="5"/>
        <v>-118646.7</v>
      </c>
      <c r="AF43" s="65">
        <f>AVERAGE(AB$41:AB$45)</f>
        <v>-29462.760000000002</v>
      </c>
      <c r="AG43" s="65"/>
      <c r="AH43" s="65">
        <f>AVERAGE(AC$41:AC$45)</f>
        <v>-38089.699999999997</v>
      </c>
      <c r="AI43" s="65"/>
      <c r="AJ43" s="65">
        <f>AVERAGE(AD$41:AD$45)</f>
        <v>-60196.54</v>
      </c>
      <c r="AK43" s="65"/>
      <c r="AL43" s="65">
        <f>AVERAGE(AE$41:AE$45)</f>
        <v>-127749</v>
      </c>
      <c r="AM43" s="67"/>
    </row>
    <row r="44" spans="1:39" x14ac:dyDescent="0.25">
      <c r="A44" s="128">
        <v>1991</v>
      </c>
      <c r="B44" s="127">
        <f>CombinedRecharge!B44+CombinedRecharge!H44</f>
        <v>87560.9</v>
      </c>
      <c r="C44" s="15">
        <f>CombinedRecharge!C44+CombinedRecharge!I44</f>
        <v>9393.1</v>
      </c>
      <c r="D44" s="15">
        <f>CombinedRecharge!D44+CombinedRecharge!J44</f>
        <v>26879</v>
      </c>
      <c r="E44" s="34">
        <f t="shared" si="0"/>
        <v>123833</v>
      </c>
      <c r="F44" s="85"/>
      <c r="G44" s="65">
        <f t="shared" si="20"/>
        <v>82732.47</v>
      </c>
      <c r="H44" s="65"/>
      <c r="I44" s="65">
        <f t="shared" si="21"/>
        <v>8471.0399999999972</v>
      </c>
      <c r="J44" s="65"/>
      <c r="K44" s="65">
        <f t="shared" si="22"/>
        <v>19308.439999999999</v>
      </c>
      <c r="L44" s="9"/>
      <c r="M44" s="67">
        <f t="shared" si="23"/>
        <v>110511.95000000003</v>
      </c>
      <c r="N44" s="138"/>
      <c r="O44" s="51">
        <v>1991</v>
      </c>
      <c r="P44" s="85">
        <f>AugmentationRequirement!B44</f>
        <v>91945.4</v>
      </c>
      <c r="Q44" s="9">
        <f>AugmentationRequirement!C44</f>
        <v>43894.5</v>
      </c>
      <c r="R44" s="9">
        <f>AugmentationRequirement!D44</f>
        <v>88655.7</v>
      </c>
      <c r="S44" s="66">
        <f t="shared" si="1"/>
        <v>224495.59999999998</v>
      </c>
      <c r="T44" s="85"/>
      <c r="U44" s="65">
        <f t="shared" si="24"/>
        <v>90394.810000000012</v>
      </c>
      <c r="V44" s="65"/>
      <c r="W44" s="65">
        <f t="shared" si="25"/>
        <v>46546.779999999992</v>
      </c>
      <c r="X44" s="65"/>
      <c r="Y44" s="67">
        <f t="shared" si="26"/>
        <v>78976.38</v>
      </c>
      <c r="AA44" s="51">
        <v>1991</v>
      </c>
      <c r="AB44" s="85">
        <f t="shared" si="2"/>
        <v>-4384.5</v>
      </c>
      <c r="AC44" s="9">
        <f t="shared" si="3"/>
        <v>-34501.4</v>
      </c>
      <c r="AD44" s="9">
        <f t="shared" si="4"/>
        <v>-61776.7</v>
      </c>
      <c r="AE44" s="9">
        <f t="shared" si="5"/>
        <v>-100662.6</v>
      </c>
      <c r="AF44" s="65">
        <f>AVERAGE(AB$41:AB$45)</f>
        <v>-29462.760000000002</v>
      </c>
      <c r="AG44" s="65"/>
      <c r="AH44" s="65">
        <f>AVERAGE(AC$41:AC$45)</f>
        <v>-38089.699999999997</v>
      </c>
      <c r="AI44" s="65"/>
      <c r="AJ44" s="65">
        <f>AVERAGE(AD$41:AD$45)</f>
        <v>-60196.54</v>
      </c>
      <c r="AK44" s="65"/>
      <c r="AL44" s="65">
        <f>AVERAGE(AE$41:AE$45)</f>
        <v>-127749</v>
      </c>
      <c r="AM44" s="67"/>
    </row>
    <row r="45" spans="1:39" x14ac:dyDescent="0.25">
      <c r="A45" s="128">
        <v>1992</v>
      </c>
      <c r="B45" s="127">
        <f>CombinedRecharge!B45+CombinedRecharge!H45</f>
        <v>88580.1</v>
      </c>
      <c r="C45" s="15">
        <f>CombinedRecharge!C45+CombinedRecharge!I45</f>
        <v>9884.7000000000007</v>
      </c>
      <c r="D45" s="15">
        <f>CombinedRecharge!D45+CombinedRecharge!J45</f>
        <v>16739</v>
      </c>
      <c r="E45" s="34">
        <f t="shared" si="0"/>
        <v>115203.8</v>
      </c>
      <c r="F45" s="85"/>
      <c r="G45" s="65">
        <f t="shared" si="20"/>
        <v>82732.47</v>
      </c>
      <c r="H45" s="65"/>
      <c r="I45" s="65">
        <f t="shared" si="21"/>
        <v>8471.0399999999972</v>
      </c>
      <c r="J45" s="65"/>
      <c r="K45" s="65">
        <f t="shared" si="22"/>
        <v>19308.439999999999</v>
      </c>
      <c r="L45" s="9"/>
      <c r="M45" s="67">
        <f t="shared" si="23"/>
        <v>110511.95000000003</v>
      </c>
      <c r="N45" s="138"/>
      <c r="O45" s="51">
        <v>1992</v>
      </c>
      <c r="P45" s="85">
        <f>AugmentationRequirement!B45</f>
        <v>88946.5</v>
      </c>
      <c r="Q45" s="9">
        <f>AugmentationRequirement!C45</f>
        <v>47900.7</v>
      </c>
      <c r="R45" s="9">
        <f>AugmentationRequirement!D45</f>
        <v>67209.7</v>
      </c>
      <c r="S45" s="66">
        <f t="shared" si="1"/>
        <v>204056.90000000002</v>
      </c>
      <c r="T45" s="85"/>
      <c r="U45" s="65">
        <f t="shared" si="24"/>
        <v>90394.810000000012</v>
      </c>
      <c r="V45" s="65"/>
      <c r="W45" s="65">
        <f t="shared" si="25"/>
        <v>46546.779999999992</v>
      </c>
      <c r="X45" s="65"/>
      <c r="Y45" s="67">
        <f t="shared" si="26"/>
        <v>78976.38</v>
      </c>
      <c r="AA45" s="51">
        <v>1992</v>
      </c>
      <c r="AB45" s="85">
        <f t="shared" si="2"/>
        <v>-366.39999999999418</v>
      </c>
      <c r="AC45" s="9">
        <f t="shared" si="3"/>
        <v>-38016</v>
      </c>
      <c r="AD45" s="9">
        <f t="shared" si="4"/>
        <v>-50470.7</v>
      </c>
      <c r="AE45" s="9">
        <f t="shared" si="5"/>
        <v>-88853.099999999991</v>
      </c>
      <c r="AF45" s="65">
        <f>AVERAGE(AB$41:AB$45)</f>
        <v>-29462.760000000002</v>
      </c>
      <c r="AG45" s="65"/>
      <c r="AH45" s="65">
        <f>AVERAGE(AC$41:AC$45)</f>
        <v>-38089.699999999997</v>
      </c>
      <c r="AI45" s="65"/>
      <c r="AJ45" s="65">
        <f>AVERAGE(AD$41:AD$45)</f>
        <v>-60196.54</v>
      </c>
      <c r="AK45" s="65"/>
      <c r="AL45" s="65">
        <f>AVERAGE(AE$41:AE$45)</f>
        <v>-127749</v>
      </c>
      <c r="AM45" s="67"/>
    </row>
    <row r="46" spans="1:39" x14ac:dyDescent="0.25">
      <c r="A46" s="128">
        <v>1993</v>
      </c>
      <c r="B46" s="127">
        <f>CombinedRecharge!B46+CombinedRecharge!H46</f>
        <v>76068.800000000003</v>
      </c>
      <c r="C46" s="15">
        <f>CombinedRecharge!C46+CombinedRecharge!I46</f>
        <v>10914</v>
      </c>
      <c r="D46" s="15">
        <f>CombinedRecharge!D46+CombinedRecharge!J46</f>
        <v>16221.099999999999</v>
      </c>
      <c r="E46" s="34">
        <f t="shared" si="0"/>
        <v>103203.9</v>
      </c>
      <c r="F46" s="85"/>
      <c r="G46" s="65">
        <f t="shared" si="20"/>
        <v>82732.47</v>
      </c>
      <c r="H46" s="65"/>
      <c r="I46" s="65">
        <f t="shared" si="21"/>
        <v>8471.0399999999972</v>
      </c>
      <c r="J46" s="65"/>
      <c r="K46" s="65">
        <f t="shared" si="22"/>
        <v>19308.439999999999</v>
      </c>
      <c r="L46" s="9"/>
      <c r="M46" s="67">
        <f t="shared" si="23"/>
        <v>110511.95000000003</v>
      </c>
      <c r="N46" s="138"/>
      <c r="O46" s="51">
        <v>1993</v>
      </c>
      <c r="P46" s="85">
        <f>AugmentationRequirement!B46</f>
        <v>81979.100000000006</v>
      </c>
      <c r="Q46" s="9">
        <f>AugmentationRequirement!C46</f>
        <v>41915.9</v>
      </c>
      <c r="R46" s="9">
        <f>AugmentationRequirement!D46</f>
        <v>71176.800000000003</v>
      </c>
      <c r="S46" s="66">
        <f t="shared" si="1"/>
        <v>195071.8</v>
      </c>
      <c r="T46" s="85"/>
      <c r="U46" s="65">
        <f t="shared" si="24"/>
        <v>90394.810000000012</v>
      </c>
      <c r="V46" s="65"/>
      <c r="W46" s="65">
        <f t="shared" si="25"/>
        <v>46546.779999999992</v>
      </c>
      <c r="X46" s="65"/>
      <c r="Y46" s="67">
        <f t="shared" si="26"/>
        <v>78976.38</v>
      </c>
      <c r="AA46" s="51">
        <v>1993</v>
      </c>
      <c r="AB46" s="85">
        <f t="shared" si="2"/>
        <v>-5910.3000000000029</v>
      </c>
      <c r="AC46" s="9">
        <f t="shared" si="3"/>
        <v>-31001.9</v>
      </c>
      <c r="AD46" s="9">
        <f t="shared" si="4"/>
        <v>-54955.700000000004</v>
      </c>
      <c r="AE46" s="9">
        <f t="shared" si="5"/>
        <v>-91867.900000000009</v>
      </c>
      <c r="AF46" s="9"/>
      <c r="AG46" s="65">
        <f>AVERAGE(AB$46:AB$50)</f>
        <v>-6156.420000000001</v>
      </c>
      <c r="AH46" s="9"/>
      <c r="AI46" s="65">
        <f>AVERAGE(AC$46:AC$50)</f>
        <v>-37214.040000000008</v>
      </c>
      <c r="AJ46" s="65"/>
      <c r="AK46" s="65">
        <f>AVERAGE(AD$46:AD$50)</f>
        <v>-65169.48</v>
      </c>
      <c r="AL46" s="9"/>
      <c r="AM46" s="67">
        <f>AVERAGE(AE$46:AE$50)</f>
        <v>-108539.93999999999</v>
      </c>
    </row>
    <row r="47" spans="1:39" x14ac:dyDescent="0.25">
      <c r="A47" s="128">
        <v>1994</v>
      </c>
      <c r="B47" s="127">
        <f>CombinedRecharge!B47+CombinedRecharge!H47</f>
        <v>59001.9</v>
      </c>
      <c r="C47" s="15">
        <f>CombinedRecharge!C47+CombinedRecharge!I47</f>
        <v>8611.5</v>
      </c>
      <c r="D47" s="15">
        <f>CombinedRecharge!D47+CombinedRecharge!J47</f>
        <v>17446.599999999999</v>
      </c>
      <c r="E47" s="34">
        <f t="shared" si="0"/>
        <v>85060</v>
      </c>
      <c r="F47" s="85"/>
      <c r="G47" s="65">
        <f t="shared" si="20"/>
        <v>82732.47</v>
      </c>
      <c r="H47" s="65"/>
      <c r="I47" s="65">
        <f t="shared" si="21"/>
        <v>8471.0399999999972</v>
      </c>
      <c r="J47" s="65"/>
      <c r="K47" s="65">
        <f t="shared" si="22"/>
        <v>19308.439999999999</v>
      </c>
      <c r="L47" s="9"/>
      <c r="M47" s="67">
        <f t="shared" si="23"/>
        <v>110511.95000000003</v>
      </c>
      <c r="N47" s="138"/>
      <c r="O47" s="51">
        <v>1994</v>
      </c>
      <c r="P47" s="85">
        <f>AugmentationRequirement!B47</f>
        <v>123953.3</v>
      </c>
      <c r="Q47" s="9">
        <f>AugmentationRequirement!C47</f>
        <v>61467.8</v>
      </c>
      <c r="R47" s="9">
        <f>AugmentationRequirement!D47</f>
        <v>107097.2</v>
      </c>
      <c r="S47" s="66">
        <f t="shared" si="1"/>
        <v>292518.3</v>
      </c>
      <c r="T47" s="85"/>
      <c r="U47" s="65">
        <f t="shared" si="24"/>
        <v>90394.810000000012</v>
      </c>
      <c r="V47" s="65"/>
      <c r="W47" s="65">
        <f t="shared" si="25"/>
        <v>46546.779999999992</v>
      </c>
      <c r="X47" s="65"/>
      <c r="Y47" s="67">
        <f t="shared" si="26"/>
        <v>78976.38</v>
      </c>
      <c r="AA47" s="51">
        <v>1994</v>
      </c>
      <c r="AB47" s="85">
        <f t="shared" si="2"/>
        <v>-64951.4</v>
      </c>
      <c r="AC47" s="9">
        <f t="shared" si="3"/>
        <v>-52856.3</v>
      </c>
      <c r="AD47" s="9">
        <f t="shared" si="4"/>
        <v>-89650.6</v>
      </c>
      <c r="AE47" s="9">
        <f t="shared" si="5"/>
        <v>-207458.30000000002</v>
      </c>
      <c r="AF47" s="9"/>
      <c r="AG47" s="65">
        <f>AVERAGE(AB$46:AB$50)</f>
        <v>-6156.420000000001</v>
      </c>
      <c r="AH47" s="9"/>
      <c r="AI47" s="65">
        <f>AVERAGE(AC$46:AC$50)</f>
        <v>-37214.040000000008</v>
      </c>
      <c r="AJ47" s="9"/>
      <c r="AK47" s="65">
        <f>AVERAGE(AD$46:AD$50)</f>
        <v>-65169.48</v>
      </c>
      <c r="AL47" s="65"/>
      <c r="AM47" s="67">
        <f>AVERAGE(AE$46:AE$50)</f>
        <v>-108539.93999999999</v>
      </c>
    </row>
    <row r="48" spans="1:39" x14ac:dyDescent="0.25">
      <c r="A48" s="128">
        <v>1995</v>
      </c>
      <c r="B48" s="127">
        <f>CombinedRecharge!B48+CombinedRecharge!H48</f>
        <v>112641.70000000001</v>
      </c>
      <c r="C48" s="15">
        <f>CombinedRecharge!C48+CombinedRecharge!I48</f>
        <v>5917.5</v>
      </c>
      <c r="D48" s="15">
        <f>CombinedRecharge!D48+CombinedRecharge!J48</f>
        <v>15004.300000000001</v>
      </c>
      <c r="E48" s="34">
        <f t="shared" si="0"/>
        <v>133563.5</v>
      </c>
      <c r="F48" s="85"/>
      <c r="G48" s="65">
        <f t="shared" si="20"/>
        <v>82732.47</v>
      </c>
      <c r="H48" s="65"/>
      <c r="I48" s="65">
        <f t="shared" si="21"/>
        <v>8471.0399999999972</v>
      </c>
      <c r="J48" s="65"/>
      <c r="K48" s="65">
        <f t="shared" si="22"/>
        <v>19308.439999999999</v>
      </c>
      <c r="L48" s="9"/>
      <c r="M48" s="67">
        <f t="shared" si="23"/>
        <v>110511.95000000003</v>
      </c>
      <c r="N48" s="138"/>
      <c r="O48" s="51">
        <v>1995</v>
      </c>
      <c r="P48" s="85">
        <f>AugmentationRequirement!B48</f>
        <v>70439.8</v>
      </c>
      <c r="Q48" s="9">
        <f>AugmentationRequirement!C48</f>
        <v>36499.300000000003</v>
      </c>
      <c r="R48" s="9">
        <f>AugmentationRequirement!D48</f>
        <v>75536.899999999994</v>
      </c>
      <c r="S48" s="66">
        <f t="shared" si="1"/>
        <v>182476</v>
      </c>
      <c r="T48" s="85"/>
      <c r="U48" s="65">
        <f t="shared" si="24"/>
        <v>90394.810000000012</v>
      </c>
      <c r="V48" s="65"/>
      <c r="W48" s="65">
        <f t="shared" si="25"/>
        <v>46546.779999999992</v>
      </c>
      <c r="X48" s="65"/>
      <c r="Y48" s="67">
        <f t="shared" si="26"/>
        <v>78976.38</v>
      </c>
      <c r="AA48" s="51">
        <v>1995</v>
      </c>
      <c r="AB48" s="85">
        <f t="shared" si="2"/>
        <v>42201.900000000009</v>
      </c>
      <c r="AC48" s="9">
        <f t="shared" si="3"/>
        <v>-30581.800000000003</v>
      </c>
      <c r="AD48" s="9">
        <f t="shared" si="4"/>
        <v>-60532.599999999991</v>
      </c>
      <c r="AE48" s="9">
        <f t="shared" si="5"/>
        <v>-48912.499999999985</v>
      </c>
      <c r="AF48" s="9"/>
      <c r="AG48" s="65">
        <f>AVERAGE(AB$46:AB$50)</f>
        <v>-6156.420000000001</v>
      </c>
      <c r="AH48" s="9"/>
      <c r="AI48" s="65">
        <f>AVERAGE(AC$46:AC$50)</f>
        <v>-37214.040000000008</v>
      </c>
      <c r="AJ48" s="9"/>
      <c r="AK48" s="65">
        <f>AVERAGE(AD$46:AD$50)</f>
        <v>-65169.48</v>
      </c>
      <c r="AL48" s="65"/>
      <c r="AM48" s="67">
        <f>AVERAGE(AE$46:AE$50)</f>
        <v>-108539.93999999999</v>
      </c>
    </row>
    <row r="49" spans="1:39" x14ac:dyDescent="0.25">
      <c r="A49" s="128">
        <v>1996</v>
      </c>
      <c r="B49" s="127">
        <f>CombinedRecharge!B49+CombinedRecharge!H49</f>
        <v>97881.8</v>
      </c>
      <c r="C49" s="15">
        <f>CombinedRecharge!C49+CombinedRecharge!I49</f>
        <v>10199.200000000001</v>
      </c>
      <c r="D49" s="15">
        <f>CombinedRecharge!D49+CombinedRecharge!J49</f>
        <v>15091.9</v>
      </c>
      <c r="E49" s="34">
        <f t="shared" si="0"/>
        <v>123172.9</v>
      </c>
      <c r="F49" s="85"/>
      <c r="G49" s="65">
        <f t="shared" si="20"/>
        <v>82732.47</v>
      </c>
      <c r="H49" s="65"/>
      <c r="I49" s="65">
        <f t="shared" si="21"/>
        <v>8471.0399999999972</v>
      </c>
      <c r="J49" s="65"/>
      <c r="K49" s="65">
        <f t="shared" si="22"/>
        <v>19308.439999999999</v>
      </c>
      <c r="L49" s="9"/>
      <c r="M49" s="67">
        <f t="shared" si="23"/>
        <v>110511.95000000003</v>
      </c>
      <c r="N49" s="138"/>
      <c r="O49" s="51">
        <v>1996</v>
      </c>
      <c r="P49" s="85">
        <f>AugmentationRequirement!B49</f>
        <v>85890.8</v>
      </c>
      <c r="Q49" s="9">
        <f>AugmentationRequirement!C49</f>
        <v>48425.8</v>
      </c>
      <c r="R49" s="9">
        <f>AugmentationRequirement!D49</f>
        <v>72933.3</v>
      </c>
      <c r="S49" s="66">
        <f t="shared" si="1"/>
        <v>207249.90000000002</v>
      </c>
      <c r="T49" s="85"/>
      <c r="U49" s="65">
        <f t="shared" si="24"/>
        <v>90394.810000000012</v>
      </c>
      <c r="V49" s="65"/>
      <c r="W49" s="65">
        <f t="shared" si="25"/>
        <v>46546.779999999992</v>
      </c>
      <c r="X49" s="65"/>
      <c r="Y49" s="67">
        <f t="shared" si="26"/>
        <v>78976.38</v>
      </c>
      <c r="AA49" s="51">
        <v>1996</v>
      </c>
      <c r="AB49" s="85">
        <f t="shared" si="2"/>
        <v>11991</v>
      </c>
      <c r="AC49" s="9">
        <f t="shared" si="3"/>
        <v>-38226.600000000006</v>
      </c>
      <c r="AD49" s="9">
        <f t="shared" si="4"/>
        <v>-57841.4</v>
      </c>
      <c r="AE49" s="9">
        <f t="shared" si="5"/>
        <v>-84077</v>
      </c>
      <c r="AF49" s="9"/>
      <c r="AG49" s="65">
        <f>AVERAGE(AB$46:AB$50)</f>
        <v>-6156.420000000001</v>
      </c>
      <c r="AH49" s="9"/>
      <c r="AI49" s="65">
        <f>AVERAGE(AC$46:AC$50)</f>
        <v>-37214.040000000008</v>
      </c>
      <c r="AJ49" s="9"/>
      <c r="AK49" s="65">
        <f>AVERAGE(AD$46:AD$50)</f>
        <v>-65169.48</v>
      </c>
      <c r="AL49" s="65"/>
      <c r="AM49" s="67">
        <f>AVERAGE(AE$46:AE$50)</f>
        <v>-108539.93999999999</v>
      </c>
    </row>
    <row r="50" spans="1:39" x14ac:dyDescent="0.25">
      <c r="A50" s="128">
        <v>1997</v>
      </c>
      <c r="B50" s="127">
        <f>CombinedRecharge!B50+CombinedRecharge!H50</f>
        <v>71004.3</v>
      </c>
      <c r="C50" s="15">
        <f>CombinedRecharge!C50+CombinedRecharge!I50</f>
        <v>7504.9</v>
      </c>
      <c r="D50" s="15">
        <f>CombinedRecharge!D50+CombinedRecharge!J50</f>
        <v>16441.7</v>
      </c>
      <c r="E50" s="34">
        <f t="shared" si="0"/>
        <v>94950.9</v>
      </c>
      <c r="F50" s="85"/>
      <c r="G50" s="65">
        <f t="shared" si="20"/>
        <v>82732.47</v>
      </c>
      <c r="H50" s="65"/>
      <c r="I50" s="65">
        <f t="shared" si="21"/>
        <v>8471.0399999999972</v>
      </c>
      <c r="J50" s="65"/>
      <c r="K50" s="65">
        <f t="shared" si="22"/>
        <v>19308.439999999999</v>
      </c>
      <c r="L50" s="9"/>
      <c r="M50" s="67">
        <f t="shared" si="23"/>
        <v>110511.95000000003</v>
      </c>
      <c r="N50" s="138"/>
      <c r="O50" s="51">
        <v>1997</v>
      </c>
      <c r="P50" s="85">
        <f>AugmentationRequirement!B50</f>
        <v>85117.6</v>
      </c>
      <c r="Q50" s="9">
        <f>AugmentationRequirement!C50</f>
        <v>40908.5</v>
      </c>
      <c r="R50" s="9">
        <f>AugmentationRequirement!D50</f>
        <v>79308.800000000003</v>
      </c>
      <c r="S50" s="66">
        <f t="shared" si="1"/>
        <v>205334.90000000002</v>
      </c>
      <c r="T50" s="85"/>
      <c r="U50" s="65">
        <f t="shared" si="24"/>
        <v>90394.810000000012</v>
      </c>
      <c r="V50" s="65"/>
      <c r="W50" s="65">
        <f t="shared" si="25"/>
        <v>46546.779999999992</v>
      </c>
      <c r="X50" s="65"/>
      <c r="Y50" s="67">
        <f t="shared" si="26"/>
        <v>78976.38</v>
      </c>
      <c r="AA50" s="51">
        <v>1997</v>
      </c>
      <c r="AB50" s="85">
        <f t="shared" si="2"/>
        <v>-14113.300000000003</v>
      </c>
      <c r="AC50" s="9">
        <f t="shared" si="3"/>
        <v>-33403.599999999999</v>
      </c>
      <c r="AD50" s="9">
        <f t="shared" si="4"/>
        <v>-62867.100000000006</v>
      </c>
      <c r="AE50" s="9">
        <f t="shared" si="5"/>
        <v>-110384</v>
      </c>
      <c r="AF50" s="9"/>
      <c r="AG50" s="65">
        <f>AVERAGE(AB$46:AB$50)</f>
        <v>-6156.420000000001</v>
      </c>
      <c r="AH50" s="9"/>
      <c r="AI50" s="65">
        <f>AVERAGE(AC$46:AC$50)</f>
        <v>-37214.040000000008</v>
      </c>
      <c r="AJ50" s="9"/>
      <c r="AK50" s="65">
        <f>AVERAGE(AD$46:AD$50)</f>
        <v>-65169.48</v>
      </c>
      <c r="AL50" s="65"/>
      <c r="AM50" s="67">
        <f>AVERAGE(AE$46:AE$50)</f>
        <v>-108539.93999999999</v>
      </c>
    </row>
    <row r="51" spans="1:39" x14ac:dyDescent="0.25">
      <c r="A51" s="128">
        <v>1998</v>
      </c>
      <c r="B51" s="127">
        <f>CombinedRecharge!B51+CombinedRecharge!H51</f>
        <v>82205.7</v>
      </c>
      <c r="C51" s="15">
        <f>CombinedRecharge!C51+CombinedRecharge!I51</f>
        <v>7887.9</v>
      </c>
      <c r="D51" s="15">
        <f>CombinedRecharge!D51+CombinedRecharge!J51</f>
        <v>25452.199999999997</v>
      </c>
      <c r="E51" s="34">
        <f t="shared" si="0"/>
        <v>115545.79999999999</v>
      </c>
      <c r="F51" s="85"/>
      <c r="G51" s="65">
        <f t="shared" si="20"/>
        <v>82732.47</v>
      </c>
      <c r="H51" s="65"/>
      <c r="I51" s="65">
        <f t="shared" si="21"/>
        <v>8471.0399999999972</v>
      </c>
      <c r="J51" s="65"/>
      <c r="K51" s="65">
        <f t="shared" si="22"/>
        <v>19308.439999999999</v>
      </c>
      <c r="L51" s="9"/>
      <c r="M51" s="67">
        <f t="shared" si="23"/>
        <v>110511.95000000003</v>
      </c>
      <c r="N51" s="138"/>
      <c r="O51" s="51">
        <v>1998</v>
      </c>
      <c r="P51" s="85">
        <f>AugmentationRequirement!B51</f>
        <v>97525</v>
      </c>
      <c r="Q51" s="9">
        <f>AugmentationRequirement!C51</f>
        <v>49181.1</v>
      </c>
      <c r="R51" s="9">
        <f>AugmentationRequirement!D51</f>
        <v>77764</v>
      </c>
      <c r="S51" s="66">
        <f t="shared" si="1"/>
        <v>224470.1</v>
      </c>
      <c r="T51" s="85"/>
      <c r="U51" s="65">
        <f t="shared" si="24"/>
        <v>90394.810000000012</v>
      </c>
      <c r="V51" s="65"/>
      <c r="W51" s="65">
        <f t="shared" si="25"/>
        <v>46546.779999999992</v>
      </c>
      <c r="X51" s="65"/>
      <c r="Y51" s="67">
        <f t="shared" si="26"/>
        <v>78976.38</v>
      </c>
      <c r="AA51" s="51">
        <v>1998</v>
      </c>
      <c r="AB51" s="85">
        <f t="shared" si="2"/>
        <v>-15319.300000000003</v>
      </c>
      <c r="AC51" s="9">
        <f t="shared" si="3"/>
        <v>-41293.199999999997</v>
      </c>
      <c r="AD51" s="9">
        <f t="shared" si="4"/>
        <v>-52311.8</v>
      </c>
      <c r="AE51" s="9">
        <f t="shared" si="5"/>
        <v>-108924.3</v>
      </c>
      <c r="AF51" s="65">
        <f>AVERAGE(AB$51:AB$55)</f>
        <v>-44098.54</v>
      </c>
      <c r="AG51" s="9"/>
      <c r="AH51" s="65">
        <f>AVERAGE(AC$51:AC$55)</f>
        <v>-46291.38</v>
      </c>
      <c r="AI51" s="9"/>
      <c r="AJ51" s="65">
        <f>AVERAGE(AD$51:AD$55)</f>
        <v>-57758.079999999994</v>
      </c>
      <c r="AK51" s="9"/>
      <c r="AL51" s="65">
        <f>AVERAGE(AE$51:AE$55)</f>
        <v>-148148</v>
      </c>
      <c r="AM51" s="67"/>
    </row>
    <row r="52" spans="1:39" x14ac:dyDescent="0.25">
      <c r="A52" s="128">
        <v>1999</v>
      </c>
      <c r="B52" s="127">
        <f>CombinedRecharge!B52+CombinedRecharge!H52</f>
        <v>91220.5</v>
      </c>
      <c r="C52" s="15">
        <f>CombinedRecharge!C52+CombinedRecharge!I52</f>
        <v>4973</v>
      </c>
      <c r="D52" s="15">
        <f>CombinedRecharge!D52+CombinedRecharge!J52</f>
        <v>22203.600000000002</v>
      </c>
      <c r="E52" s="34">
        <f t="shared" si="0"/>
        <v>118397.1</v>
      </c>
      <c r="F52" s="85"/>
      <c r="G52" s="65">
        <f t="shared" si="20"/>
        <v>82732.47</v>
      </c>
      <c r="H52" s="65"/>
      <c r="I52" s="65">
        <f t="shared" si="21"/>
        <v>8471.0399999999972</v>
      </c>
      <c r="J52" s="65"/>
      <c r="K52" s="65">
        <f t="shared" si="22"/>
        <v>19308.439999999999</v>
      </c>
      <c r="L52" s="9"/>
      <c r="M52" s="67">
        <f t="shared" si="23"/>
        <v>110511.95000000003</v>
      </c>
      <c r="N52" s="138"/>
      <c r="O52" s="51">
        <v>1999</v>
      </c>
      <c r="P52" s="85">
        <f>AugmentationRequirement!B52</f>
        <v>94633.3</v>
      </c>
      <c r="Q52" s="9">
        <f>AugmentationRequirement!C52</f>
        <v>44713.599999999999</v>
      </c>
      <c r="R52" s="9">
        <f>AugmentationRequirement!D52</f>
        <v>73324</v>
      </c>
      <c r="S52" s="66">
        <f t="shared" si="1"/>
        <v>212670.9</v>
      </c>
      <c r="T52" s="85"/>
      <c r="U52" s="65">
        <f t="shared" si="24"/>
        <v>90394.810000000012</v>
      </c>
      <c r="V52" s="65"/>
      <c r="W52" s="65">
        <f t="shared" si="25"/>
        <v>46546.779999999992</v>
      </c>
      <c r="X52" s="65"/>
      <c r="Y52" s="67">
        <f t="shared" si="26"/>
        <v>78976.38</v>
      </c>
      <c r="AA52" s="51">
        <v>1999</v>
      </c>
      <c r="AB52" s="85">
        <f t="shared" si="2"/>
        <v>-3412.8000000000029</v>
      </c>
      <c r="AC52" s="9">
        <f t="shared" si="3"/>
        <v>-39740.6</v>
      </c>
      <c r="AD52" s="9">
        <f t="shared" si="4"/>
        <v>-51120.399999999994</v>
      </c>
      <c r="AE52" s="9">
        <f t="shared" si="5"/>
        <v>-94273.799999999988</v>
      </c>
      <c r="AF52" s="65">
        <f>AVERAGE(AB$51:AB$55)</f>
        <v>-44098.54</v>
      </c>
      <c r="AG52" s="65"/>
      <c r="AH52" s="65">
        <f>AVERAGE(AC$51:AC$55)</f>
        <v>-46291.38</v>
      </c>
      <c r="AI52" s="65"/>
      <c r="AJ52" s="65">
        <f>AVERAGE(AD$51:AD$55)</f>
        <v>-57758.079999999994</v>
      </c>
      <c r="AK52" s="65"/>
      <c r="AL52" s="65">
        <f>AVERAGE(AE$51:AE$55)</f>
        <v>-148148</v>
      </c>
      <c r="AM52" s="67"/>
    </row>
    <row r="53" spans="1:39" x14ac:dyDescent="0.25">
      <c r="A53" s="128">
        <v>2000</v>
      </c>
      <c r="B53" s="127">
        <f>CombinedRecharge!B53+CombinedRecharge!H53</f>
        <v>60686.6</v>
      </c>
      <c r="C53" s="15">
        <f>CombinedRecharge!C53+CombinedRecharge!I53</f>
        <v>8218.2999999999993</v>
      </c>
      <c r="D53" s="15">
        <f>CombinedRecharge!D53+CombinedRecharge!J53</f>
        <v>38600.800000000003</v>
      </c>
      <c r="E53" s="34">
        <f t="shared" si="0"/>
        <v>107505.7</v>
      </c>
      <c r="F53" s="87">
        <f t="shared" ref="F53:F64" si="27">AVERAGE(B$53:B$65)</f>
        <v>112923.77692307693</v>
      </c>
      <c r="G53" s="65"/>
      <c r="H53" s="65">
        <f t="shared" ref="H53:H65" si="28">AVERAGE(C$53:C$65)</f>
        <v>22726.723076923074</v>
      </c>
      <c r="I53" s="65"/>
      <c r="J53" s="65">
        <f t="shared" ref="J53:J65" si="29">AVERAGE(D$53:D$65)</f>
        <v>92326.269230769249</v>
      </c>
      <c r="K53" s="9"/>
      <c r="L53" s="65">
        <f t="shared" ref="L53:L65" si="30">AVERAGE(E$53:E$65)</f>
        <v>227976.76923076928</v>
      </c>
      <c r="M53" s="66"/>
      <c r="N53" s="137"/>
      <c r="O53" s="51">
        <v>2000</v>
      </c>
      <c r="P53" s="85">
        <f>AugmentationRequirement!B53</f>
        <v>140805.70000000001</v>
      </c>
      <c r="Q53" s="9">
        <f>AugmentationRequirement!C53</f>
        <v>62002</v>
      </c>
      <c r="R53" s="9">
        <f>AugmentationRequirement!D53</f>
        <v>123319.9</v>
      </c>
      <c r="S53" s="66">
        <f t="shared" si="1"/>
        <v>326127.59999999998</v>
      </c>
      <c r="T53" s="87">
        <f t="shared" ref="T53:T64" si="31">AVERAGE(P$53:P$65)</f>
        <v>85334.707692307682</v>
      </c>
      <c r="U53" s="65"/>
      <c r="V53" s="65">
        <f t="shared" ref="V53:V65" si="32">AVERAGE(Q$53:Q$65)</f>
        <v>33606.038461538461</v>
      </c>
      <c r="W53" s="65"/>
      <c r="X53" s="65">
        <f t="shared" ref="X53:X65" si="33">AVERAGE(R$53:R$65)</f>
        <v>94656.453846153832</v>
      </c>
      <c r="Y53" s="66"/>
      <c r="AA53" s="51">
        <v>2000</v>
      </c>
      <c r="AB53" s="85">
        <f t="shared" si="2"/>
        <v>-80119.100000000006</v>
      </c>
      <c r="AC53" s="9">
        <f t="shared" si="3"/>
        <v>-53783.7</v>
      </c>
      <c r="AD53" s="9">
        <f t="shared" si="4"/>
        <v>-84719.099999999991</v>
      </c>
      <c r="AE53" s="9">
        <f t="shared" si="5"/>
        <v>-218621.89999999997</v>
      </c>
      <c r="AF53" s="65">
        <f>AVERAGE(AB$51:AB$55)</f>
        <v>-44098.54</v>
      </c>
      <c r="AG53" s="65"/>
      <c r="AH53" s="65">
        <f>AVERAGE(AC$51:AC$55)</f>
        <v>-46291.38</v>
      </c>
      <c r="AI53" s="65"/>
      <c r="AJ53" s="65">
        <f>AVERAGE(AD$51:AD$55)</f>
        <v>-57758.079999999994</v>
      </c>
      <c r="AK53" s="65"/>
      <c r="AL53" s="65">
        <f>AVERAGE(AE$51:AE$55)</f>
        <v>-148148</v>
      </c>
      <c r="AM53" s="66"/>
    </row>
    <row r="54" spans="1:39" x14ac:dyDescent="0.25">
      <c r="A54" s="128">
        <v>2001</v>
      </c>
      <c r="B54" s="127">
        <f>CombinedRecharge!B54+CombinedRecharge!H54</f>
        <v>121883.4</v>
      </c>
      <c r="C54" s="15">
        <f>CombinedRecharge!C54+CombinedRecharge!I54</f>
        <v>15427.2</v>
      </c>
      <c r="D54" s="15">
        <f>CombinedRecharge!D54+CombinedRecharge!J54</f>
        <v>61945.5</v>
      </c>
      <c r="E54" s="34">
        <f t="shared" si="0"/>
        <v>199256.1</v>
      </c>
      <c r="F54" s="87">
        <f t="shared" si="27"/>
        <v>112923.77692307693</v>
      </c>
      <c r="G54" s="65"/>
      <c r="H54" s="65">
        <f t="shared" si="28"/>
        <v>22726.723076923074</v>
      </c>
      <c r="I54" s="65"/>
      <c r="J54" s="65">
        <f t="shared" si="29"/>
        <v>92326.269230769249</v>
      </c>
      <c r="K54" s="9"/>
      <c r="L54" s="65">
        <f t="shared" si="30"/>
        <v>227976.76923076928</v>
      </c>
      <c r="M54" s="66"/>
      <c r="N54" s="137"/>
      <c r="O54" s="51">
        <v>2001</v>
      </c>
      <c r="P54" s="85">
        <f>AugmentationRequirement!B54</f>
        <v>125743.5</v>
      </c>
      <c r="Q54" s="9">
        <f>AugmentationRequirement!C54</f>
        <v>49072.1</v>
      </c>
      <c r="R54" s="9">
        <f>AugmentationRequirement!D54</f>
        <v>105641.8</v>
      </c>
      <c r="S54" s="66">
        <f t="shared" si="1"/>
        <v>280457.40000000002</v>
      </c>
      <c r="T54" s="87">
        <f t="shared" si="31"/>
        <v>85334.707692307682</v>
      </c>
      <c r="U54" s="65"/>
      <c r="V54" s="65">
        <f t="shared" si="32"/>
        <v>33606.038461538461</v>
      </c>
      <c r="W54" s="65"/>
      <c r="X54" s="65">
        <f t="shared" si="33"/>
        <v>94656.453846153832</v>
      </c>
      <c r="Y54" s="66"/>
      <c r="AA54" s="51">
        <v>2001</v>
      </c>
      <c r="AB54" s="85">
        <f t="shared" si="2"/>
        <v>-3860.1000000000058</v>
      </c>
      <c r="AC54" s="9">
        <f t="shared" si="3"/>
        <v>-33644.899999999994</v>
      </c>
      <c r="AD54" s="9">
        <f t="shared" si="4"/>
        <v>-43696.3</v>
      </c>
      <c r="AE54" s="9">
        <f t="shared" si="5"/>
        <v>-81201.3</v>
      </c>
      <c r="AF54" s="65">
        <f>AVERAGE(AB$51:AB$55)</f>
        <v>-44098.54</v>
      </c>
      <c r="AG54" s="65"/>
      <c r="AH54" s="65">
        <f>AVERAGE(AC$51:AC$55)</f>
        <v>-46291.38</v>
      </c>
      <c r="AI54" s="65"/>
      <c r="AJ54" s="65">
        <f>AVERAGE(AD$51:AD$55)</f>
        <v>-57758.079999999994</v>
      </c>
      <c r="AK54" s="65"/>
      <c r="AL54" s="65">
        <f>AVERAGE(AE$51:AE$55)</f>
        <v>-148148</v>
      </c>
      <c r="AM54" s="66"/>
    </row>
    <row r="55" spans="1:39" x14ac:dyDescent="0.25">
      <c r="A55" s="128">
        <v>2002</v>
      </c>
      <c r="B55" s="127">
        <f>CombinedRecharge!B55+CombinedRecharge!H55</f>
        <v>57756.7</v>
      </c>
      <c r="C55" s="15">
        <f>CombinedRecharge!C55+CombinedRecharge!I55</f>
        <v>10512.6</v>
      </c>
      <c r="D55" s="15">
        <f>CombinedRecharge!D55+CombinedRecharge!J55</f>
        <v>69199.600000000006</v>
      </c>
      <c r="E55" s="34">
        <f t="shared" si="0"/>
        <v>137468.90000000002</v>
      </c>
      <c r="F55" s="87">
        <f t="shared" si="27"/>
        <v>112923.77692307693</v>
      </c>
      <c r="G55" s="65"/>
      <c r="H55" s="65">
        <f t="shared" si="28"/>
        <v>22726.723076923074</v>
      </c>
      <c r="I55" s="65"/>
      <c r="J55" s="65">
        <f t="shared" si="29"/>
        <v>92326.269230769249</v>
      </c>
      <c r="K55" s="9"/>
      <c r="L55" s="65">
        <f t="shared" si="30"/>
        <v>227976.76923076928</v>
      </c>
      <c r="M55" s="66"/>
      <c r="N55" s="137"/>
      <c r="O55" s="51">
        <v>2002</v>
      </c>
      <c r="P55" s="85">
        <f>AugmentationRequirement!B55</f>
        <v>175538.1</v>
      </c>
      <c r="Q55" s="9">
        <f>AugmentationRequirement!C55</f>
        <v>73507.100000000006</v>
      </c>
      <c r="R55" s="9">
        <f>AugmentationRequirement!D55</f>
        <v>126142.39999999999</v>
      </c>
      <c r="S55" s="66">
        <f t="shared" si="1"/>
        <v>375187.6</v>
      </c>
      <c r="T55" s="87">
        <f t="shared" si="31"/>
        <v>85334.707692307682</v>
      </c>
      <c r="U55" s="65"/>
      <c r="V55" s="65">
        <f t="shared" si="32"/>
        <v>33606.038461538461</v>
      </c>
      <c r="W55" s="65"/>
      <c r="X55" s="65">
        <f t="shared" si="33"/>
        <v>94656.453846153832</v>
      </c>
      <c r="Y55" s="66"/>
      <c r="AA55" s="51">
        <v>2002</v>
      </c>
      <c r="AB55" s="85">
        <f t="shared" si="2"/>
        <v>-117781.40000000001</v>
      </c>
      <c r="AC55" s="9">
        <f t="shared" si="3"/>
        <v>-62994.500000000007</v>
      </c>
      <c r="AD55" s="9">
        <f t="shared" si="4"/>
        <v>-56942.799999999988</v>
      </c>
      <c r="AE55" s="9">
        <f t="shared" si="5"/>
        <v>-237718.7</v>
      </c>
      <c r="AF55" s="65">
        <f>AVERAGE(AB$51:AB$55)</f>
        <v>-44098.54</v>
      </c>
      <c r="AG55" s="65"/>
      <c r="AH55" s="65">
        <f>AVERAGE(AC$51:AC$55)</f>
        <v>-46291.38</v>
      </c>
      <c r="AI55" s="65"/>
      <c r="AJ55" s="65">
        <f>AVERAGE(AD$51:AD$55)</f>
        <v>-57758.079999999994</v>
      </c>
      <c r="AK55" s="65"/>
      <c r="AL55" s="65">
        <f>AVERAGE(AE$51:AE$55)</f>
        <v>-148148</v>
      </c>
      <c r="AM55" s="66"/>
    </row>
    <row r="56" spans="1:39" x14ac:dyDescent="0.25">
      <c r="A56" s="128">
        <v>2003</v>
      </c>
      <c r="B56" s="127">
        <f>CombinedRecharge!B56+CombinedRecharge!H56</f>
        <v>65235.8</v>
      </c>
      <c r="C56" s="15">
        <f>CombinedRecharge!C56+CombinedRecharge!I56</f>
        <v>18752</v>
      </c>
      <c r="D56" s="15">
        <f>CombinedRecharge!D56+CombinedRecharge!J56</f>
        <v>80084.600000000006</v>
      </c>
      <c r="E56" s="34">
        <f t="shared" si="0"/>
        <v>164072.40000000002</v>
      </c>
      <c r="F56" s="87">
        <f t="shared" si="27"/>
        <v>112923.77692307693</v>
      </c>
      <c r="G56" s="65"/>
      <c r="H56" s="65">
        <f t="shared" si="28"/>
        <v>22726.723076923074</v>
      </c>
      <c r="I56" s="65"/>
      <c r="J56" s="65">
        <f t="shared" si="29"/>
        <v>92326.269230769249</v>
      </c>
      <c r="K56" s="9"/>
      <c r="L56" s="65">
        <f t="shared" si="30"/>
        <v>227976.76923076928</v>
      </c>
      <c r="M56" s="66"/>
      <c r="N56" s="137"/>
      <c r="O56" s="51">
        <v>2003</v>
      </c>
      <c r="P56" s="85">
        <f>AugmentationRequirement!B56</f>
        <v>98895.3</v>
      </c>
      <c r="Q56" s="9">
        <f>AugmentationRequirement!C56</f>
        <v>57377.8</v>
      </c>
      <c r="R56" s="9">
        <f>AugmentationRequirement!D56</f>
        <v>106955.4</v>
      </c>
      <c r="S56" s="66">
        <f t="shared" si="1"/>
        <v>263228.5</v>
      </c>
      <c r="T56" s="87">
        <f t="shared" si="31"/>
        <v>85334.707692307682</v>
      </c>
      <c r="U56" s="65"/>
      <c r="V56" s="65">
        <f t="shared" si="32"/>
        <v>33606.038461538461</v>
      </c>
      <c r="W56" s="65"/>
      <c r="X56" s="65">
        <f t="shared" si="33"/>
        <v>94656.453846153832</v>
      </c>
      <c r="Y56" s="66"/>
      <c r="AA56" s="51">
        <v>2003</v>
      </c>
      <c r="AB56" s="85">
        <f t="shared" si="2"/>
        <v>-33659.5</v>
      </c>
      <c r="AC56" s="9">
        <f t="shared" si="3"/>
        <v>-38625.800000000003</v>
      </c>
      <c r="AD56" s="9">
        <f t="shared" si="4"/>
        <v>-26870.799999999988</v>
      </c>
      <c r="AE56" s="9">
        <f t="shared" si="5"/>
        <v>-99156.099999999991</v>
      </c>
      <c r="AF56" s="65"/>
      <c r="AG56" s="65">
        <f>AVERAGE(AB$56:AB$60)</f>
        <v>32422.54</v>
      </c>
      <c r="AH56" s="9"/>
      <c r="AI56" s="65">
        <f>AVERAGE(AC$56:AC$60)</f>
        <v>-10274.500000000002</v>
      </c>
      <c r="AJ56" s="9"/>
      <c r="AK56" s="65">
        <f>AVERAGE(AD$56:AD$60)</f>
        <v>15299.399999999994</v>
      </c>
      <c r="AL56" s="9"/>
      <c r="AM56" s="67">
        <f>AVERAGE(AE$56:AE$60)</f>
        <v>37447.439999999988</v>
      </c>
    </row>
    <row r="57" spans="1:39" x14ac:dyDescent="0.25">
      <c r="A57" s="128">
        <v>2004</v>
      </c>
      <c r="B57" s="127">
        <f>CombinedRecharge!B57+CombinedRecharge!H57</f>
        <v>67577.399999999994</v>
      </c>
      <c r="C57" s="15">
        <f>CombinedRecharge!C57+CombinedRecharge!I57</f>
        <v>19459.300000000003</v>
      </c>
      <c r="D57" s="15">
        <f>CombinedRecharge!D57+CombinedRecharge!J57</f>
        <v>103050.8</v>
      </c>
      <c r="E57" s="34">
        <f t="shared" si="0"/>
        <v>190087.5</v>
      </c>
      <c r="F57" s="87">
        <f t="shared" si="27"/>
        <v>112923.77692307693</v>
      </c>
      <c r="G57" s="65"/>
      <c r="H57" s="65">
        <f t="shared" si="28"/>
        <v>22726.723076923074</v>
      </c>
      <c r="I57" s="65"/>
      <c r="J57" s="65">
        <f t="shared" si="29"/>
        <v>92326.269230769249</v>
      </c>
      <c r="K57" s="9"/>
      <c r="L57" s="65">
        <f t="shared" si="30"/>
        <v>227976.76923076928</v>
      </c>
      <c r="M57" s="66"/>
      <c r="N57" s="137"/>
      <c r="O57" s="51">
        <v>2004</v>
      </c>
      <c r="P57" s="85">
        <f>AugmentationRequirement!B57</f>
        <v>87145.9</v>
      </c>
      <c r="Q57" s="9">
        <f>AugmentationRequirement!C57</f>
        <v>47460.1</v>
      </c>
      <c r="R57" s="9">
        <f>AugmentationRequirement!D57</f>
        <v>81730.600000000006</v>
      </c>
      <c r="S57" s="66">
        <f t="shared" si="1"/>
        <v>216336.6</v>
      </c>
      <c r="T57" s="87">
        <f t="shared" si="31"/>
        <v>85334.707692307682</v>
      </c>
      <c r="U57" s="65"/>
      <c r="V57" s="65">
        <f t="shared" si="32"/>
        <v>33606.038461538461</v>
      </c>
      <c r="W57" s="65"/>
      <c r="X57" s="65">
        <f t="shared" si="33"/>
        <v>94656.453846153832</v>
      </c>
      <c r="Y57" s="66"/>
      <c r="AA57" s="51">
        <v>2004</v>
      </c>
      <c r="AB57" s="85">
        <f t="shared" si="2"/>
        <v>-19568.5</v>
      </c>
      <c r="AC57" s="9">
        <f t="shared" si="3"/>
        <v>-28000.799999999996</v>
      </c>
      <c r="AD57" s="9">
        <f t="shared" si="4"/>
        <v>21320.199999999997</v>
      </c>
      <c r="AE57" s="9">
        <f t="shared" si="5"/>
        <v>-26249.1</v>
      </c>
      <c r="AF57" s="65"/>
      <c r="AG57" s="65">
        <f>AVERAGE(AB$56:AB$60)</f>
        <v>32422.54</v>
      </c>
      <c r="AH57" s="65"/>
      <c r="AI57" s="65">
        <f>AVERAGE(AC$56:AC$60)</f>
        <v>-10274.500000000002</v>
      </c>
      <c r="AJ57" s="65"/>
      <c r="AK57" s="65">
        <f>AVERAGE(AD$56:AD$60)</f>
        <v>15299.399999999994</v>
      </c>
      <c r="AL57" s="65"/>
      <c r="AM57" s="67">
        <f>AVERAGE(AE$56:AE$60)</f>
        <v>37447.439999999988</v>
      </c>
    </row>
    <row r="58" spans="1:39" x14ac:dyDescent="0.25">
      <c r="A58" s="128">
        <v>2005</v>
      </c>
      <c r="B58" s="127">
        <f>CombinedRecharge!B58+CombinedRecharge!H58</f>
        <v>159344.5</v>
      </c>
      <c r="C58" s="15">
        <f>CombinedRecharge!C58+CombinedRecharge!I58</f>
        <v>22256.199999999997</v>
      </c>
      <c r="D58" s="15">
        <f>CombinedRecharge!D58+CombinedRecharge!J58</f>
        <v>135040.79999999999</v>
      </c>
      <c r="E58" s="34">
        <f t="shared" si="0"/>
        <v>316641.5</v>
      </c>
      <c r="F58" s="87">
        <f t="shared" si="27"/>
        <v>112923.77692307693</v>
      </c>
      <c r="G58" s="65"/>
      <c r="H58" s="65">
        <f t="shared" si="28"/>
        <v>22726.723076923074</v>
      </c>
      <c r="I58" s="65"/>
      <c r="J58" s="65">
        <f t="shared" si="29"/>
        <v>92326.269230769249</v>
      </c>
      <c r="K58" s="9"/>
      <c r="L58" s="65">
        <f t="shared" si="30"/>
        <v>227976.76923076928</v>
      </c>
      <c r="M58" s="66"/>
      <c r="N58" s="137"/>
      <c r="O58" s="51">
        <v>2005</v>
      </c>
      <c r="P58" s="85">
        <f>AugmentationRequirement!B58</f>
        <v>56414.7</v>
      </c>
      <c r="Q58" s="9">
        <f>AugmentationRequirement!C58</f>
        <v>22605</v>
      </c>
      <c r="R58" s="9">
        <f>AugmentationRequirement!D58</f>
        <v>86132.7</v>
      </c>
      <c r="S58" s="66">
        <f t="shared" si="1"/>
        <v>165152.4</v>
      </c>
      <c r="T58" s="87">
        <f t="shared" si="31"/>
        <v>85334.707692307682</v>
      </c>
      <c r="U58" s="65"/>
      <c r="V58" s="65">
        <f t="shared" si="32"/>
        <v>33606.038461538461</v>
      </c>
      <c r="W58" s="65"/>
      <c r="X58" s="65">
        <f t="shared" si="33"/>
        <v>94656.453846153832</v>
      </c>
      <c r="Y58" s="66"/>
      <c r="AA58" s="51">
        <v>2005</v>
      </c>
      <c r="AB58" s="85">
        <f t="shared" si="2"/>
        <v>102929.8</v>
      </c>
      <c r="AC58" s="9">
        <f t="shared" si="3"/>
        <v>-348.80000000000291</v>
      </c>
      <c r="AD58" s="9">
        <f t="shared" si="4"/>
        <v>48908.099999999991</v>
      </c>
      <c r="AE58" s="9">
        <f t="shared" si="5"/>
        <v>151489.09999999998</v>
      </c>
      <c r="AF58" s="65"/>
      <c r="AG58" s="65">
        <f>AVERAGE(AB$56:AB$60)</f>
        <v>32422.54</v>
      </c>
      <c r="AH58" s="65"/>
      <c r="AI58" s="65">
        <f>AVERAGE(AC$56:AC$60)</f>
        <v>-10274.500000000002</v>
      </c>
      <c r="AJ58" s="65"/>
      <c r="AK58" s="65">
        <f>AVERAGE(AD$56:AD$60)</f>
        <v>15299.399999999994</v>
      </c>
      <c r="AL58" s="65"/>
      <c r="AM58" s="67">
        <f>AVERAGE(AE$56:AE$60)</f>
        <v>37447.439999999988</v>
      </c>
    </row>
    <row r="59" spans="1:39" x14ac:dyDescent="0.25">
      <c r="A59" s="128">
        <v>2006</v>
      </c>
      <c r="B59" s="127">
        <f>CombinedRecharge!B59+CombinedRecharge!H59</f>
        <v>85325.9</v>
      </c>
      <c r="C59" s="15">
        <f>CombinedRecharge!C59+CombinedRecharge!I59</f>
        <v>12666.5</v>
      </c>
      <c r="D59" s="15">
        <f>CombinedRecharge!D59+CombinedRecharge!J59</f>
        <v>92573.7</v>
      </c>
      <c r="E59" s="34">
        <f t="shared" si="0"/>
        <v>190566.09999999998</v>
      </c>
      <c r="F59" s="87">
        <f t="shared" si="27"/>
        <v>112923.77692307693</v>
      </c>
      <c r="G59" s="65"/>
      <c r="H59" s="65">
        <f t="shared" si="28"/>
        <v>22726.723076923074</v>
      </c>
      <c r="I59" s="65"/>
      <c r="J59" s="65">
        <f t="shared" si="29"/>
        <v>92326.269230769249</v>
      </c>
      <c r="K59" s="9"/>
      <c r="L59" s="65">
        <f t="shared" si="30"/>
        <v>227976.76923076928</v>
      </c>
      <c r="M59" s="66"/>
      <c r="N59" s="137"/>
      <c r="O59" s="51">
        <v>2006</v>
      </c>
      <c r="P59" s="85">
        <f>AugmentationRequirement!B59</f>
        <v>78651.899999999994</v>
      </c>
      <c r="Q59" s="9">
        <f>AugmentationRequirement!C59</f>
        <v>25800.7</v>
      </c>
      <c r="R59" s="9">
        <f>AugmentationRequirement!D59</f>
        <v>109533.7</v>
      </c>
      <c r="S59" s="66">
        <f t="shared" si="1"/>
        <v>213986.3</v>
      </c>
      <c r="T59" s="87">
        <f t="shared" si="31"/>
        <v>85334.707692307682</v>
      </c>
      <c r="U59" s="65"/>
      <c r="V59" s="65">
        <f t="shared" si="32"/>
        <v>33606.038461538461</v>
      </c>
      <c r="W59" s="65"/>
      <c r="X59" s="65">
        <f t="shared" si="33"/>
        <v>94656.453846153832</v>
      </c>
      <c r="Y59" s="66"/>
      <c r="AA59" s="51">
        <v>2006</v>
      </c>
      <c r="AB59" s="85">
        <f t="shared" si="2"/>
        <v>6674</v>
      </c>
      <c r="AC59" s="9">
        <f t="shared" si="3"/>
        <v>-13134.2</v>
      </c>
      <c r="AD59" s="9">
        <f t="shared" si="4"/>
        <v>-16960</v>
      </c>
      <c r="AE59" s="9">
        <f t="shared" si="5"/>
        <v>-23420.2</v>
      </c>
      <c r="AF59" s="65"/>
      <c r="AG59" s="65">
        <f>AVERAGE(AB$56:AB$60)</f>
        <v>32422.54</v>
      </c>
      <c r="AH59" s="65"/>
      <c r="AI59" s="65">
        <f>AVERAGE(AC$56:AC$60)</f>
        <v>-10274.500000000002</v>
      </c>
      <c r="AJ59" s="65"/>
      <c r="AK59" s="65">
        <f>AVERAGE(AD$56:AD$60)</f>
        <v>15299.399999999994</v>
      </c>
      <c r="AL59" s="65"/>
      <c r="AM59" s="67">
        <f>AVERAGE(AE$56:AE$60)</f>
        <v>37447.439999999988</v>
      </c>
    </row>
    <row r="60" spans="1:39" x14ac:dyDescent="0.25">
      <c r="A60" s="128">
        <v>2007</v>
      </c>
      <c r="B60" s="127">
        <f>CombinedRecharge!B60+CombinedRecharge!H60</f>
        <v>163430.5</v>
      </c>
      <c r="C60" s="15">
        <f>CombinedRecharge!C60+CombinedRecharge!I60</f>
        <v>39894.6</v>
      </c>
      <c r="D60" s="15">
        <f>CombinedRecharge!D60+CombinedRecharge!J60</f>
        <v>133184.59999999998</v>
      </c>
      <c r="E60" s="34">
        <f t="shared" si="0"/>
        <v>336509.69999999995</v>
      </c>
      <c r="F60" s="87">
        <f t="shared" si="27"/>
        <v>112923.77692307693</v>
      </c>
      <c r="G60" s="65"/>
      <c r="H60" s="65">
        <f t="shared" si="28"/>
        <v>22726.723076923074</v>
      </c>
      <c r="I60" s="65"/>
      <c r="J60" s="65">
        <f t="shared" si="29"/>
        <v>92326.269230769249</v>
      </c>
      <c r="K60" s="9"/>
      <c r="L60" s="65">
        <f t="shared" si="30"/>
        <v>227976.76923076928</v>
      </c>
      <c r="M60" s="66"/>
      <c r="N60" s="137"/>
      <c r="O60" s="51">
        <v>2007</v>
      </c>
      <c r="P60" s="85">
        <f>AugmentationRequirement!B60</f>
        <v>57693.599999999999</v>
      </c>
      <c r="Q60" s="9">
        <f>AugmentationRequirement!C60</f>
        <v>11157.5</v>
      </c>
      <c r="R60" s="9">
        <f>AugmentationRequirement!D60</f>
        <v>83085.100000000006</v>
      </c>
      <c r="S60" s="66">
        <f t="shared" si="1"/>
        <v>151936.20000000001</v>
      </c>
      <c r="T60" s="87">
        <f t="shared" si="31"/>
        <v>85334.707692307682</v>
      </c>
      <c r="U60" s="65"/>
      <c r="V60" s="65">
        <f t="shared" si="32"/>
        <v>33606.038461538461</v>
      </c>
      <c r="W60" s="65"/>
      <c r="X60" s="65">
        <f t="shared" si="33"/>
        <v>94656.453846153832</v>
      </c>
      <c r="Y60" s="66"/>
      <c r="AA60" s="51">
        <v>2007</v>
      </c>
      <c r="AB60" s="85">
        <f t="shared" si="2"/>
        <v>105736.9</v>
      </c>
      <c r="AC60" s="9">
        <f t="shared" si="3"/>
        <v>28737.1</v>
      </c>
      <c r="AD60" s="9">
        <f t="shared" si="4"/>
        <v>50099.499999999971</v>
      </c>
      <c r="AE60" s="9">
        <f t="shared" si="5"/>
        <v>184573.49999999997</v>
      </c>
      <c r="AF60" s="65"/>
      <c r="AG60" s="65">
        <f>AVERAGE(AB$56:AB$60)</f>
        <v>32422.54</v>
      </c>
      <c r="AH60" s="65"/>
      <c r="AI60" s="65">
        <f>AVERAGE(AC$56:AC$60)</f>
        <v>-10274.500000000002</v>
      </c>
      <c r="AJ60" s="65"/>
      <c r="AK60" s="65">
        <f>AVERAGE(AD$56:AD$60)</f>
        <v>15299.399999999994</v>
      </c>
      <c r="AL60" s="65"/>
      <c r="AM60" s="67">
        <f>AVERAGE(AE$56:AE$60)</f>
        <v>37447.439999999988</v>
      </c>
    </row>
    <row r="61" spans="1:39" x14ac:dyDescent="0.25">
      <c r="A61" s="128">
        <v>2008</v>
      </c>
      <c r="B61" s="127">
        <f>CombinedRecharge!B61+CombinedRecharge!H61</f>
        <v>98798.3</v>
      </c>
      <c r="C61" s="15">
        <f>CombinedRecharge!C61+CombinedRecharge!I61</f>
        <v>38041.4</v>
      </c>
      <c r="D61" s="15">
        <f>CombinedRecharge!D61+CombinedRecharge!J61</f>
        <v>84846.3</v>
      </c>
      <c r="E61" s="34">
        <f t="shared" si="0"/>
        <v>221686</v>
      </c>
      <c r="F61" s="87">
        <f t="shared" si="27"/>
        <v>112923.77692307693</v>
      </c>
      <c r="G61" s="65"/>
      <c r="H61" s="65">
        <f t="shared" si="28"/>
        <v>22726.723076923074</v>
      </c>
      <c r="I61" s="65"/>
      <c r="J61" s="65">
        <f t="shared" si="29"/>
        <v>92326.269230769249</v>
      </c>
      <c r="K61" s="9"/>
      <c r="L61" s="65">
        <f t="shared" si="30"/>
        <v>227976.76923076928</v>
      </c>
      <c r="M61" s="66"/>
      <c r="N61" s="137"/>
      <c r="O61" s="51">
        <v>2008</v>
      </c>
      <c r="P61" s="85">
        <f>AugmentationRequirement!B61</f>
        <v>46936</v>
      </c>
      <c r="Q61" s="9">
        <f>AugmentationRequirement!C61</f>
        <v>12701.5</v>
      </c>
      <c r="R61" s="9">
        <f>AugmentationRequirement!D61</f>
        <v>68499.899999999994</v>
      </c>
      <c r="S61" s="66">
        <f t="shared" si="1"/>
        <v>128137.4</v>
      </c>
      <c r="T61" s="87">
        <f t="shared" si="31"/>
        <v>85334.707692307682</v>
      </c>
      <c r="U61" s="65"/>
      <c r="V61" s="65">
        <f t="shared" si="32"/>
        <v>33606.038461538461</v>
      </c>
      <c r="W61" s="65"/>
      <c r="X61" s="65">
        <f t="shared" si="33"/>
        <v>94656.453846153832</v>
      </c>
      <c r="Y61" s="66"/>
      <c r="AA61" s="51">
        <v>2008</v>
      </c>
      <c r="AB61" s="85">
        <f t="shared" si="2"/>
        <v>51862.3</v>
      </c>
      <c r="AC61" s="9">
        <f t="shared" si="3"/>
        <v>25339.9</v>
      </c>
      <c r="AD61" s="9">
        <f t="shared" si="4"/>
        <v>16346.400000000009</v>
      </c>
      <c r="AE61" s="9">
        <f t="shared" si="5"/>
        <v>93548.60000000002</v>
      </c>
      <c r="AF61" s="65">
        <f>AVERAGE(AB$61:AB$65)</f>
        <v>79661.159999999989</v>
      </c>
      <c r="AG61" s="9"/>
      <c r="AH61" s="65">
        <f>AVERAGE(AC$61:AC$65)</f>
        <v>12072.9</v>
      </c>
      <c r="AI61" s="9"/>
      <c r="AJ61" s="65">
        <f>AVERAGE(AD$61:AD$65)</f>
        <v>15713.760000000004</v>
      </c>
      <c r="AK61" s="9"/>
      <c r="AL61" s="65">
        <f>AVERAGE(AE$61:AE$65)</f>
        <v>107447.81999999999</v>
      </c>
      <c r="AM61" s="66"/>
    </row>
    <row r="62" spans="1:39" x14ac:dyDescent="0.25">
      <c r="A62" s="128">
        <v>2009</v>
      </c>
      <c r="B62" s="127">
        <f>CombinedRecharge!B62+CombinedRecharge!H62</f>
        <v>242406.1</v>
      </c>
      <c r="C62" s="15">
        <f>CombinedRecharge!C62+CombinedRecharge!I62</f>
        <v>38648.400000000001</v>
      </c>
      <c r="D62" s="15">
        <f>CombinedRecharge!D62+CombinedRecharge!J62</f>
        <v>116808.9</v>
      </c>
      <c r="E62" s="34">
        <f t="shared" si="0"/>
        <v>397863.4</v>
      </c>
      <c r="F62" s="87">
        <f t="shared" si="27"/>
        <v>112923.77692307693</v>
      </c>
      <c r="G62" s="65"/>
      <c r="H62" s="65">
        <f t="shared" si="28"/>
        <v>22726.723076923074</v>
      </c>
      <c r="I62" s="65"/>
      <c r="J62" s="65">
        <f t="shared" si="29"/>
        <v>92326.269230769249</v>
      </c>
      <c r="K62" s="9"/>
      <c r="L62" s="65">
        <f t="shared" si="30"/>
        <v>227976.76923076928</v>
      </c>
      <c r="M62" s="66"/>
      <c r="N62" s="137"/>
      <c r="O62" s="51">
        <v>2009</v>
      </c>
      <c r="P62" s="85">
        <f>AugmentationRequirement!B62</f>
        <v>42818.6</v>
      </c>
      <c r="Q62" s="9">
        <f>AugmentationRequirement!C62</f>
        <v>10861.2</v>
      </c>
      <c r="R62" s="9">
        <f>AugmentationRequirement!D62</f>
        <v>54698.7</v>
      </c>
      <c r="S62" s="66">
        <f t="shared" si="1"/>
        <v>108378.5</v>
      </c>
      <c r="T62" s="87">
        <f t="shared" si="31"/>
        <v>85334.707692307682</v>
      </c>
      <c r="U62" s="65"/>
      <c r="V62" s="65">
        <f t="shared" si="32"/>
        <v>33606.038461538461</v>
      </c>
      <c r="W62" s="65"/>
      <c r="X62" s="65">
        <f t="shared" si="33"/>
        <v>94656.453846153832</v>
      </c>
      <c r="Y62" s="66"/>
      <c r="AA62" s="51">
        <v>2009</v>
      </c>
      <c r="AB62" s="85">
        <f t="shared" si="2"/>
        <v>199587.5</v>
      </c>
      <c r="AC62" s="9">
        <f t="shared" si="3"/>
        <v>27787.200000000001</v>
      </c>
      <c r="AD62" s="9">
        <f t="shared" si="4"/>
        <v>62110.2</v>
      </c>
      <c r="AE62" s="9">
        <f t="shared" si="5"/>
        <v>289484.90000000002</v>
      </c>
      <c r="AF62" s="65">
        <f>AVERAGE(AB$61:AB$65)</f>
        <v>79661.159999999989</v>
      </c>
      <c r="AG62" s="65"/>
      <c r="AH62" s="65">
        <f>AVERAGE(AC$61:AC$65)</f>
        <v>12072.9</v>
      </c>
      <c r="AI62" s="65"/>
      <c r="AJ62" s="65">
        <f>AVERAGE(AD$61:AD$65)</f>
        <v>15713.760000000004</v>
      </c>
      <c r="AK62" s="65"/>
      <c r="AL62" s="65">
        <f>AVERAGE(AE$61:AE$65)</f>
        <v>107447.81999999999</v>
      </c>
      <c r="AM62" s="66"/>
    </row>
    <row r="63" spans="1:39" x14ac:dyDescent="0.25">
      <c r="A63" s="128">
        <v>2010</v>
      </c>
      <c r="B63" s="127">
        <f>CombinedRecharge!B63+CombinedRecharge!H63</f>
        <v>147223.5</v>
      </c>
      <c r="C63" s="15">
        <f>CombinedRecharge!C63+CombinedRecharge!I63</f>
        <v>37784.199999999997</v>
      </c>
      <c r="D63" s="15">
        <f>CombinedRecharge!D63+CombinedRecharge!J63</f>
        <v>111630.2</v>
      </c>
      <c r="E63" s="34">
        <f t="shared" si="0"/>
        <v>296637.90000000002</v>
      </c>
      <c r="F63" s="87">
        <f t="shared" si="27"/>
        <v>112923.77692307693</v>
      </c>
      <c r="G63" s="65"/>
      <c r="H63" s="65">
        <f t="shared" si="28"/>
        <v>22726.723076923074</v>
      </c>
      <c r="I63" s="65"/>
      <c r="J63" s="65">
        <f t="shared" si="29"/>
        <v>92326.269230769249</v>
      </c>
      <c r="K63" s="9"/>
      <c r="L63" s="65">
        <f t="shared" si="30"/>
        <v>227976.76923076928</v>
      </c>
      <c r="M63" s="66"/>
      <c r="N63" s="137"/>
      <c r="O63" s="51">
        <v>2010</v>
      </c>
      <c r="P63" s="85">
        <f>AugmentationRequirement!B63</f>
        <v>54982.7</v>
      </c>
      <c r="Q63" s="9">
        <f>AugmentationRequirement!C63</f>
        <v>17549</v>
      </c>
      <c r="R63" s="9">
        <f>AugmentationRequirement!D63</f>
        <v>83939.199999999997</v>
      </c>
      <c r="S63" s="66">
        <f t="shared" si="1"/>
        <v>156470.9</v>
      </c>
      <c r="T63" s="87">
        <f t="shared" si="31"/>
        <v>85334.707692307682</v>
      </c>
      <c r="U63" s="65"/>
      <c r="V63" s="65">
        <f t="shared" si="32"/>
        <v>33606.038461538461</v>
      </c>
      <c r="W63" s="65"/>
      <c r="X63" s="65">
        <f t="shared" si="33"/>
        <v>94656.453846153832</v>
      </c>
      <c r="Y63" s="66"/>
      <c r="AA63" s="51">
        <v>2010</v>
      </c>
      <c r="AB63" s="85">
        <f t="shared" si="2"/>
        <v>92240.8</v>
      </c>
      <c r="AC63" s="9">
        <f t="shared" si="3"/>
        <v>20235.199999999997</v>
      </c>
      <c r="AD63" s="9">
        <f t="shared" si="4"/>
        <v>27691</v>
      </c>
      <c r="AE63" s="9">
        <f t="shared" si="5"/>
        <v>140167</v>
      </c>
      <c r="AF63" s="65">
        <f>AVERAGE(AB$61:AB$65)</f>
        <v>79661.159999999989</v>
      </c>
      <c r="AG63" s="65"/>
      <c r="AH63" s="65">
        <f>AVERAGE(AC$61:AC$65)</f>
        <v>12072.9</v>
      </c>
      <c r="AI63" s="65"/>
      <c r="AJ63" s="65">
        <f>AVERAGE(AD$61:AD$65)</f>
        <v>15713.760000000004</v>
      </c>
      <c r="AK63" s="65"/>
      <c r="AL63" s="65">
        <f>AVERAGE(AE$61:AE$65)</f>
        <v>107447.81999999999</v>
      </c>
      <c r="AM63" s="66"/>
    </row>
    <row r="64" spans="1:39" x14ac:dyDescent="0.25">
      <c r="A64" s="128">
        <v>2011</v>
      </c>
      <c r="B64" s="127">
        <f>CombinedRecharge!B64+CombinedRecharge!H64</f>
        <v>159494.39999999999</v>
      </c>
      <c r="C64" s="15">
        <f>CombinedRecharge!C64+CombinedRecharge!I64</f>
        <v>8518.2000000000007</v>
      </c>
      <c r="D64" s="15">
        <f>CombinedRecharge!D64+CombinedRecharge!J64</f>
        <v>96869.1</v>
      </c>
      <c r="E64" s="34">
        <f t="shared" si="0"/>
        <v>264881.7</v>
      </c>
      <c r="F64" s="87">
        <f t="shared" si="27"/>
        <v>112923.77692307693</v>
      </c>
      <c r="G64" s="65"/>
      <c r="H64" s="65">
        <f t="shared" si="28"/>
        <v>22726.723076923074</v>
      </c>
      <c r="I64" s="65"/>
      <c r="J64" s="65">
        <f t="shared" si="29"/>
        <v>92326.269230769249</v>
      </c>
      <c r="K64" s="9"/>
      <c r="L64" s="65">
        <f t="shared" si="30"/>
        <v>227976.76923076928</v>
      </c>
      <c r="M64" s="66"/>
      <c r="N64" s="137"/>
      <c r="O64" s="51">
        <v>2011</v>
      </c>
      <c r="P64" s="85">
        <f>AugmentationRequirement!B64</f>
        <v>57161.3</v>
      </c>
      <c r="Q64" s="9">
        <f>AugmentationRequirement!C64</f>
        <v>22208.5</v>
      </c>
      <c r="R64" s="9">
        <f>AugmentationRequirement!D64</f>
        <v>74467.399999999994</v>
      </c>
      <c r="S64" s="66">
        <f t="shared" si="1"/>
        <v>153837.20000000001</v>
      </c>
      <c r="T64" s="87">
        <f t="shared" si="31"/>
        <v>85334.707692307682</v>
      </c>
      <c r="U64" s="65"/>
      <c r="V64" s="65">
        <f t="shared" si="32"/>
        <v>33606.038461538461</v>
      </c>
      <c r="W64" s="65"/>
      <c r="X64" s="65">
        <f t="shared" si="33"/>
        <v>94656.453846153832</v>
      </c>
      <c r="Y64" s="66"/>
      <c r="AA64" s="51">
        <v>2011</v>
      </c>
      <c r="AB64" s="85">
        <f t="shared" si="2"/>
        <v>102333.09999999999</v>
      </c>
      <c r="AC64" s="9">
        <f t="shared" si="3"/>
        <v>-13690.3</v>
      </c>
      <c r="AD64" s="9">
        <f t="shared" si="4"/>
        <v>22401.700000000012</v>
      </c>
      <c r="AE64" s="9">
        <f t="shared" si="5"/>
        <v>111044.5</v>
      </c>
      <c r="AF64" s="65">
        <f>AVERAGE(AB$61:AB$65)</f>
        <v>79661.159999999989</v>
      </c>
      <c r="AG64" s="65"/>
      <c r="AH64" s="65">
        <f>AVERAGE(AC$61:AC$65)</f>
        <v>12072.9</v>
      </c>
      <c r="AI64" s="65"/>
      <c r="AJ64" s="65">
        <f>AVERAGE(AD$61:AD$65)</f>
        <v>15713.760000000004</v>
      </c>
      <c r="AK64" s="65"/>
      <c r="AL64" s="65">
        <f>AVERAGE(AE$61:AE$65)</f>
        <v>107447.81999999999</v>
      </c>
      <c r="AM64" s="66"/>
    </row>
    <row r="65" spans="1:39" x14ac:dyDescent="0.25">
      <c r="A65" s="128">
        <v>2012</v>
      </c>
      <c r="B65" s="127">
        <f>CombinedRecharge!B65+CombinedRecharge!H65</f>
        <v>38846</v>
      </c>
      <c r="C65" s="15">
        <f>CombinedRecharge!C65+CombinedRecharge!I65</f>
        <v>25268.5</v>
      </c>
      <c r="D65" s="15">
        <f>CombinedRecharge!D65+CombinedRecharge!J65</f>
        <v>76406.600000000006</v>
      </c>
      <c r="E65" s="34">
        <f t="shared" si="0"/>
        <v>140521.1</v>
      </c>
      <c r="F65" s="87">
        <f>AVERAGE(B$53:B$65)</f>
        <v>112923.77692307693</v>
      </c>
      <c r="G65" s="65"/>
      <c r="H65" s="65">
        <f t="shared" si="28"/>
        <v>22726.723076923074</v>
      </c>
      <c r="I65" s="65"/>
      <c r="J65" s="65">
        <f t="shared" si="29"/>
        <v>92326.269230769249</v>
      </c>
      <c r="K65" s="9"/>
      <c r="L65" s="65">
        <f t="shared" si="30"/>
        <v>227976.76923076928</v>
      </c>
      <c r="M65" s="66"/>
      <c r="N65" s="137"/>
      <c r="O65" s="51">
        <v>2012</v>
      </c>
      <c r="P65" s="85">
        <f>AugmentationRequirement!B65</f>
        <v>86563.9</v>
      </c>
      <c r="Q65" s="9">
        <f>AugmentationRequirement!C65</f>
        <v>24576</v>
      </c>
      <c r="R65" s="9">
        <f>AugmentationRequirement!D65</f>
        <v>126387.1</v>
      </c>
      <c r="S65" s="66">
        <f t="shared" si="1"/>
        <v>237527</v>
      </c>
      <c r="T65" s="87">
        <f>AVERAGE(P$53:P$65)</f>
        <v>85334.707692307682</v>
      </c>
      <c r="U65" s="65"/>
      <c r="V65" s="65">
        <f t="shared" si="32"/>
        <v>33606.038461538461</v>
      </c>
      <c r="W65" s="65"/>
      <c r="X65" s="65">
        <f t="shared" si="33"/>
        <v>94656.453846153832</v>
      </c>
      <c r="Y65" s="66"/>
      <c r="AA65" s="51">
        <v>2012</v>
      </c>
      <c r="AB65" s="85">
        <f t="shared" si="2"/>
        <v>-47717.899999999994</v>
      </c>
      <c r="AC65" s="9">
        <f t="shared" si="3"/>
        <v>692.5</v>
      </c>
      <c r="AD65" s="9">
        <f t="shared" si="4"/>
        <v>-49980.5</v>
      </c>
      <c r="AE65" s="9">
        <f t="shared" si="5"/>
        <v>-97005.9</v>
      </c>
      <c r="AF65" s="65">
        <f>AVERAGE(AB$61:AB$65)</f>
        <v>79661.159999999989</v>
      </c>
      <c r="AG65" s="65"/>
      <c r="AH65" s="65">
        <f>AVERAGE(AC$61:AC$65)</f>
        <v>12072.9</v>
      </c>
      <c r="AI65" s="65"/>
      <c r="AJ65" s="65">
        <f>AVERAGE(AD$61:AD$65)</f>
        <v>15713.760000000004</v>
      </c>
      <c r="AK65" s="65"/>
      <c r="AL65" s="65">
        <f>AVERAGE(AE$61:AE$65)</f>
        <v>107447.81999999999</v>
      </c>
      <c r="AM65" s="66"/>
    </row>
    <row r="66" spans="1:39" ht="15.75" thickBot="1" x14ac:dyDescent="0.3">
      <c r="A66" s="129">
        <v>2013</v>
      </c>
      <c r="B66" s="35"/>
      <c r="C66" s="71"/>
      <c r="D66" s="71"/>
      <c r="E66" s="72"/>
      <c r="F66" s="84"/>
      <c r="G66" s="71"/>
      <c r="H66" s="71"/>
      <c r="I66" s="71"/>
      <c r="J66" s="71"/>
      <c r="K66" s="71"/>
      <c r="L66" s="71"/>
      <c r="M66" s="72"/>
      <c r="N66" s="137"/>
      <c r="O66" s="52"/>
      <c r="P66" s="84"/>
      <c r="Q66" s="71"/>
      <c r="R66" s="71"/>
      <c r="S66" s="72"/>
      <c r="T66" s="84"/>
      <c r="U66" s="71"/>
      <c r="V66" s="71"/>
      <c r="W66" s="71"/>
      <c r="X66" s="71"/>
      <c r="Y66" s="72"/>
      <c r="AA66" s="51"/>
      <c r="AB66" s="85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66"/>
    </row>
    <row r="67" spans="1:39" ht="15.75" thickBot="1" x14ac:dyDescent="0.3">
      <c r="AA67" s="52"/>
      <c r="AB67" s="84"/>
      <c r="AC67" s="71"/>
      <c r="AD67" s="140" t="s">
        <v>107</v>
      </c>
      <c r="AE67" s="140"/>
      <c r="AF67" s="141">
        <f>AF65/F65</f>
        <v>0.70544186681131593</v>
      </c>
      <c r="AG67" s="140"/>
      <c r="AH67" s="141">
        <f>AH65/H65</f>
        <v>0.53122044736220397</v>
      </c>
      <c r="AI67" s="140"/>
      <c r="AJ67" s="141">
        <f>AJ65/J65</f>
        <v>0.17019814762279092</v>
      </c>
      <c r="AK67" s="141"/>
      <c r="AL67" s="141">
        <f>AL65/L65</f>
        <v>0.47131038992501922</v>
      </c>
      <c r="AM67" s="72"/>
    </row>
  </sheetData>
  <mergeCells count="17">
    <mergeCell ref="AL2:AM2"/>
    <mergeCell ref="AH2:AI2"/>
    <mergeCell ref="AJ2:AK2"/>
    <mergeCell ref="B1:D1"/>
    <mergeCell ref="F1:K1"/>
    <mergeCell ref="T1:Y1"/>
    <mergeCell ref="AF2:AG2"/>
    <mergeCell ref="H2:I2"/>
    <mergeCell ref="F2:G2"/>
    <mergeCell ref="J2:K2"/>
    <mergeCell ref="T2:U2"/>
    <mergeCell ref="V2:W2"/>
    <mergeCell ref="X2:Y2"/>
    <mergeCell ref="L2:M2"/>
    <mergeCell ref="P1:S1"/>
    <mergeCell ref="AF1:AM1"/>
    <mergeCell ref="AB1:A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2"/>
  <sheetViews>
    <sheetView zoomScale="70" zoomScaleNormal="70" workbookViewId="0">
      <selection activeCell="W19" sqref="W19"/>
    </sheetView>
  </sheetViews>
  <sheetFormatPr defaultRowHeight="15" x14ac:dyDescent="0.25"/>
  <cols>
    <col min="1" max="1" width="25.7109375" customWidth="1"/>
    <col min="2" max="4" width="15.7109375" style="3" customWidth="1"/>
    <col min="5" max="5" width="15.7109375" customWidth="1"/>
    <col min="8" max="8" width="11.5703125" bestFit="1" customWidth="1"/>
    <col min="15" max="15" width="9.140625" style="145" bestFit="1" customWidth="1"/>
    <col min="17" max="17" width="7.140625" bestFit="1" customWidth="1"/>
    <col min="18" max="18" width="10.140625" bestFit="1" customWidth="1"/>
    <col min="19" max="19" width="10.28515625" bestFit="1" customWidth="1"/>
    <col min="20" max="20" width="10.140625" bestFit="1" customWidth="1"/>
    <col min="21" max="21" width="11.140625" customWidth="1"/>
    <col min="22" max="22" width="7.85546875" bestFit="1" customWidth="1"/>
    <col min="23" max="23" width="10.28515625" bestFit="1" customWidth="1"/>
  </cols>
  <sheetData>
    <row r="2" spans="1:23" ht="15.75" x14ac:dyDescent="0.25">
      <c r="K2" s="210" t="s">
        <v>138</v>
      </c>
      <c r="L2" s="217" t="s">
        <v>75</v>
      </c>
      <c r="M2" s="217"/>
      <c r="N2" s="217"/>
      <c r="O2" s="217"/>
      <c r="Q2" s="210" t="s">
        <v>138</v>
      </c>
      <c r="R2" s="218" t="s">
        <v>76</v>
      </c>
      <c r="S2" s="218"/>
      <c r="T2" s="218"/>
      <c r="U2" s="218"/>
    </row>
    <row r="3" spans="1:23" ht="16.5" thickBot="1" x14ac:dyDescent="0.3">
      <c r="B3" s="32"/>
      <c r="C3" s="32"/>
      <c r="D3" s="32"/>
      <c r="E3" s="32"/>
      <c r="K3" s="211"/>
      <c r="L3" s="16">
        <v>1</v>
      </c>
      <c r="M3" s="16">
        <v>2</v>
      </c>
      <c r="N3" s="16">
        <v>64</v>
      </c>
      <c r="O3" s="144" t="s">
        <v>135</v>
      </c>
      <c r="Q3" s="211"/>
      <c r="R3" s="14">
        <v>1</v>
      </c>
      <c r="S3" s="14">
        <v>2</v>
      </c>
      <c r="T3" s="14">
        <v>64</v>
      </c>
      <c r="U3" s="14" t="s">
        <v>135</v>
      </c>
    </row>
    <row r="4" spans="1:23" x14ac:dyDescent="0.25">
      <c r="A4" s="206"/>
      <c r="B4" s="24" t="s">
        <v>132</v>
      </c>
      <c r="C4" s="24" t="s">
        <v>133</v>
      </c>
      <c r="D4" s="24" t="s">
        <v>134</v>
      </c>
      <c r="E4" s="118" t="s">
        <v>135</v>
      </c>
      <c r="K4" s="10">
        <v>2008</v>
      </c>
      <c r="L4" s="151">
        <v>156648</v>
      </c>
      <c r="M4" s="151">
        <v>21935</v>
      </c>
      <c r="N4" s="151">
        <v>93299</v>
      </c>
      <c r="O4" s="150">
        <v>271882</v>
      </c>
      <c r="P4" s="152"/>
      <c r="Q4" s="154">
        <v>2008</v>
      </c>
      <c r="R4" s="153">
        <v>119524.8</v>
      </c>
      <c r="S4" s="153">
        <v>16615.900000000001</v>
      </c>
      <c r="T4" s="153">
        <v>68791.399999999994</v>
      </c>
      <c r="U4" s="151">
        <v>204932.1</v>
      </c>
    </row>
    <row r="5" spans="1:23" ht="15.75" thickBot="1" x14ac:dyDescent="0.3">
      <c r="A5" s="207"/>
      <c r="B5" s="208" t="s">
        <v>142</v>
      </c>
      <c r="C5" s="208"/>
      <c r="D5" s="208"/>
      <c r="E5" s="209"/>
      <c r="K5" s="10">
        <v>2009</v>
      </c>
      <c r="L5" s="151">
        <v>141590</v>
      </c>
      <c r="M5" s="151">
        <v>19285</v>
      </c>
      <c r="N5" s="151">
        <v>73476</v>
      </c>
      <c r="O5" s="150">
        <v>234351</v>
      </c>
      <c r="P5" s="152"/>
      <c r="Q5" s="154">
        <v>2009</v>
      </c>
      <c r="R5" s="153">
        <v>107958.5</v>
      </c>
      <c r="S5" s="153">
        <v>14470</v>
      </c>
      <c r="T5" s="153">
        <v>54313.2</v>
      </c>
      <c r="U5" s="151">
        <v>176741.7</v>
      </c>
    </row>
    <row r="6" spans="1:23" x14ac:dyDescent="0.25">
      <c r="A6" s="119" t="s">
        <v>131</v>
      </c>
      <c r="B6" s="120">
        <v>376582.68500000006</v>
      </c>
      <c r="C6" s="120">
        <v>673868.51</v>
      </c>
      <c r="D6" s="120">
        <v>257765.67</v>
      </c>
      <c r="E6" s="121">
        <v>1232900.3280000002</v>
      </c>
      <c r="F6" t="s">
        <v>145</v>
      </c>
      <c r="K6" s="10">
        <v>2010</v>
      </c>
      <c r="L6" s="151">
        <v>174147</v>
      </c>
      <c r="M6" s="151">
        <v>28384</v>
      </c>
      <c r="N6" s="151">
        <v>113917</v>
      </c>
      <c r="O6" s="150">
        <v>316448</v>
      </c>
      <c r="P6" s="152"/>
      <c r="Q6" s="154">
        <v>2010</v>
      </c>
      <c r="R6" s="153">
        <v>132441.4</v>
      </c>
      <c r="S6" s="153">
        <v>21490.3</v>
      </c>
      <c r="T6" s="153">
        <v>83239.3</v>
      </c>
      <c r="U6" s="151">
        <v>237171</v>
      </c>
    </row>
    <row r="7" spans="1:23" x14ac:dyDescent="0.25">
      <c r="A7" s="122" t="s">
        <v>75</v>
      </c>
      <c r="B7" s="123">
        <v>31195.200000000001</v>
      </c>
      <c r="C7" s="123">
        <v>177490</v>
      </c>
      <c r="D7" s="123">
        <v>110612.4</v>
      </c>
      <c r="E7" s="124">
        <v>319297.59999999998</v>
      </c>
      <c r="K7" s="10">
        <v>2011</v>
      </c>
      <c r="L7" s="151">
        <v>174181</v>
      </c>
      <c r="M7" s="151">
        <v>42258</v>
      </c>
      <c r="N7" s="151">
        <v>101077</v>
      </c>
      <c r="O7" s="150">
        <v>317516</v>
      </c>
      <c r="P7" s="152"/>
      <c r="Q7" s="154">
        <v>2011</v>
      </c>
      <c r="R7" s="153">
        <v>132695.1</v>
      </c>
      <c r="S7" s="153">
        <v>30519.7</v>
      </c>
      <c r="T7" s="153">
        <v>74004.100000000006</v>
      </c>
      <c r="U7" s="151">
        <v>237218.90000000002</v>
      </c>
    </row>
    <row r="8" spans="1:23" x14ac:dyDescent="0.25">
      <c r="A8" s="119" t="s">
        <v>136</v>
      </c>
      <c r="B8" s="120">
        <v>23138.159999999996</v>
      </c>
      <c r="C8" s="120">
        <v>134871.77999999997</v>
      </c>
      <c r="D8" s="120">
        <v>80781.040000000008</v>
      </c>
      <c r="E8" s="121">
        <v>238790.98000000004</v>
      </c>
      <c r="K8" s="10">
        <v>2012</v>
      </c>
      <c r="L8" s="151">
        <v>240884</v>
      </c>
      <c r="M8" s="151">
        <v>44114</v>
      </c>
      <c r="N8" s="151">
        <v>171293</v>
      </c>
      <c r="O8" s="150">
        <v>456291</v>
      </c>
      <c r="P8" s="152"/>
      <c r="Q8" s="154">
        <v>2012</v>
      </c>
      <c r="R8" s="153">
        <v>181739.1</v>
      </c>
      <c r="S8" s="153">
        <v>32594.9</v>
      </c>
      <c r="T8" s="153">
        <v>123557.2</v>
      </c>
      <c r="U8" s="151">
        <v>337891.2</v>
      </c>
    </row>
    <row r="9" spans="1:23" x14ac:dyDescent="0.25">
      <c r="A9" s="122" t="s">
        <v>139</v>
      </c>
      <c r="B9" s="123">
        <v>18486.560000000001</v>
      </c>
      <c r="C9" s="123">
        <v>6067.12</v>
      </c>
      <c r="D9" s="123">
        <v>5493.04</v>
      </c>
      <c r="E9" s="124">
        <v>30046.720000000001</v>
      </c>
      <c r="K9" s="9" t="s">
        <v>137</v>
      </c>
      <c r="L9" s="151">
        <f>AVERAGE(L4:L8)</f>
        <v>177490</v>
      </c>
      <c r="M9" s="151">
        <f>AVERAGE(M4:M8)</f>
        <v>31195.200000000001</v>
      </c>
      <c r="N9" s="151">
        <f>AVERAGE(N4:N8)</f>
        <v>110612.4</v>
      </c>
      <c r="O9" s="150">
        <f>AVERAGE(O4:O8)</f>
        <v>319297.59999999998</v>
      </c>
      <c r="P9" s="152"/>
      <c r="Q9" s="154" t="s">
        <v>137</v>
      </c>
      <c r="R9" s="150">
        <f>AVERAGE(R4:R8)</f>
        <v>134871.77999999997</v>
      </c>
      <c r="S9" s="150">
        <f>AVERAGE(S4:S8)</f>
        <v>23138.159999999996</v>
      </c>
      <c r="T9" s="150">
        <f>AVERAGE(T4:T8)</f>
        <v>80781.040000000008</v>
      </c>
      <c r="U9" s="150">
        <f>AVERAGE(U4:U8)</f>
        <v>238790.98000000004</v>
      </c>
    </row>
    <row r="10" spans="1:23" ht="15.75" thickBot="1" x14ac:dyDescent="0.3">
      <c r="A10" s="125" t="s">
        <v>140</v>
      </c>
      <c r="B10" s="26">
        <v>11165.58</v>
      </c>
      <c r="C10" s="26">
        <v>131286.54</v>
      </c>
      <c r="D10" s="26">
        <v>91819.18</v>
      </c>
      <c r="E10" s="126">
        <v>234271.29999999996</v>
      </c>
    </row>
    <row r="11" spans="1:23" ht="15.75" customHeight="1" x14ac:dyDescent="0.25"/>
    <row r="12" spans="1:23" x14ac:dyDescent="0.25">
      <c r="A12" s="215"/>
      <c r="B12" s="29"/>
      <c r="C12" s="29"/>
      <c r="D12" s="29"/>
      <c r="E12" s="29"/>
      <c r="F12" s="25"/>
      <c r="K12" s="210" t="s">
        <v>138</v>
      </c>
      <c r="L12" s="212" t="s">
        <v>67</v>
      </c>
      <c r="M12" s="212"/>
      <c r="N12" s="212"/>
      <c r="O12" s="212"/>
      <c r="P12" s="213" t="s">
        <v>66</v>
      </c>
      <c r="Q12" s="213"/>
      <c r="R12" s="213"/>
      <c r="S12" s="213"/>
      <c r="T12" s="214" t="s">
        <v>65</v>
      </c>
      <c r="U12" s="214"/>
      <c r="V12" s="214"/>
      <c r="W12" s="214"/>
    </row>
    <row r="13" spans="1:23" x14ac:dyDescent="0.25">
      <c r="A13" s="215"/>
      <c r="B13" s="216"/>
      <c r="C13" s="216"/>
      <c r="D13" s="216"/>
      <c r="E13" s="216"/>
      <c r="K13" s="211"/>
      <c r="L13" s="11">
        <v>1</v>
      </c>
      <c r="M13" s="11">
        <v>2</v>
      </c>
      <c r="N13" s="11">
        <v>64</v>
      </c>
      <c r="O13" s="146" t="s">
        <v>135</v>
      </c>
      <c r="P13" s="12">
        <v>1</v>
      </c>
      <c r="Q13" s="12">
        <v>2</v>
      </c>
      <c r="R13" s="12">
        <v>64</v>
      </c>
      <c r="S13" s="12" t="s">
        <v>135</v>
      </c>
      <c r="T13" s="13">
        <v>1</v>
      </c>
      <c r="U13" s="13">
        <v>2</v>
      </c>
      <c r="V13" s="13">
        <v>64</v>
      </c>
      <c r="W13" s="13" t="s">
        <v>135</v>
      </c>
    </row>
    <row r="14" spans="1:23" x14ac:dyDescent="0.25">
      <c r="A14" s="27"/>
      <c r="B14" s="28"/>
      <c r="C14" s="28"/>
      <c r="D14" s="28"/>
      <c r="E14" s="28"/>
      <c r="K14" s="10">
        <v>2008</v>
      </c>
      <c r="L14" s="150">
        <v>11627.3</v>
      </c>
      <c r="M14" s="150">
        <v>29798.2</v>
      </c>
      <c r="N14" s="150">
        <v>12523.7</v>
      </c>
      <c r="O14" s="155">
        <v>53949.2</v>
      </c>
      <c r="P14" s="150">
        <v>87171</v>
      </c>
      <c r="Q14" s="150">
        <v>8243.2000000000007</v>
      </c>
      <c r="R14" s="150">
        <v>72322.600000000006</v>
      </c>
      <c r="S14" s="155">
        <v>167736.79999999999</v>
      </c>
      <c r="T14" s="150">
        <v>98798.3</v>
      </c>
      <c r="U14" s="150">
        <v>38041.4</v>
      </c>
      <c r="V14" s="150">
        <v>84846.3</v>
      </c>
      <c r="W14" s="155">
        <v>221686</v>
      </c>
    </row>
    <row r="15" spans="1:23" x14ac:dyDescent="0.25">
      <c r="K15" s="10">
        <v>2009</v>
      </c>
      <c r="L15" s="150">
        <v>4850.2</v>
      </c>
      <c r="M15" s="150">
        <v>22322.2</v>
      </c>
      <c r="N15" s="150">
        <v>387.2</v>
      </c>
      <c r="O15" s="155">
        <v>27559.600000000002</v>
      </c>
      <c r="P15" s="150">
        <v>237555.9</v>
      </c>
      <c r="Q15" s="150">
        <v>16326.2</v>
      </c>
      <c r="R15" s="150">
        <v>116421.7</v>
      </c>
      <c r="S15" s="155">
        <v>370303.8</v>
      </c>
      <c r="T15" s="150">
        <v>242406.1</v>
      </c>
      <c r="U15" s="150">
        <v>38648.400000000001</v>
      </c>
      <c r="V15" s="150">
        <v>116808.9</v>
      </c>
      <c r="W15" s="155">
        <v>397863.4</v>
      </c>
    </row>
    <row r="16" spans="1:23" x14ac:dyDescent="0.25">
      <c r="K16" s="10">
        <v>2010</v>
      </c>
      <c r="L16" s="150">
        <v>11088.9</v>
      </c>
      <c r="M16" s="150">
        <v>22229.200000000001</v>
      </c>
      <c r="N16" s="150">
        <v>511.2</v>
      </c>
      <c r="O16" s="155">
        <v>33829.299999999996</v>
      </c>
      <c r="P16" s="150">
        <v>136134.6</v>
      </c>
      <c r="Q16" s="150">
        <v>15555</v>
      </c>
      <c r="R16" s="150">
        <v>111119</v>
      </c>
      <c r="S16" s="155">
        <v>262808.59999999998</v>
      </c>
      <c r="T16" s="150">
        <v>147223.5</v>
      </c>
      <c r="U16" s="150">
        <v>37784.199999999997</v>
      </c>
      <c r="V16" s="150">
        <v>111630.2</v>
      </c>
      <c r="W16" s="155">
        <v>296637.90000000002</v>
      </c>
    </row>
    <row r="17" spans="1:23" x14ac:dyDescent="0.25">
      <c r="K17" s="10">
        <v>2011</v>
      </c>
      <c r="L17" s="150">
        <v>1863.6</v>
      </c>
      <c r="M17" s="150">
        <v>2701.7</v>
      </c>
      <c r="N17" s="150">
        <v>17.3</v>
      </c>
      <c r="O17" s="155">
        <v>4582.5999999999995</v>
      </c>
      <c r="P17" s="150">
        <v>157630.79999999999</v>
      </c>
      <c r="Q17" s="150">
        <v>5816.5</v>
      </c>
      <c r="R17" s="150">
        <v>96851.8</v>
      </c>
      <c r="S17" s="155">
        <v>260299.09999999998</v>
      </c>
      <c r="T17" s="150">
        <v>159494.39999999999</v>
      </c>
      <c r="U17" s="150">
        <v>8518.2000000000007</v>
      </c>
      <c r="V17" s="150">
        <v>96869.1</v>
      </c>
      <c r="W17" s="155">
        <v>264881.7</v>
      </c>
    </row>
    <row r="18" spans="1:23" x14ac:dyDescent="0.25">
      <c r="K18" s="10">
        <v>2012</v>
      </c>
      <c r="L18" s="150">
        <v>905.6</v>
      </c>
      <c r="M18" s="150">
        <v>15381.5</v>
      </c>
      <c r="N18" s="150">
        <v>14025.8</v>
      </c>
      <c r="O18" s="155">
        <v>30312.9</v>
      </c>
      <c r="P18" s="150">
        <v>37940.400000000001</v>
      </c>
      <c r="Q18" s="150">
        <v>9887</v>
      </c>
      <c r="R18" s="150">
        <v>62380.800000000003</v>
      </c>
      <c r="S18" s="155">
        <v>110208.20000000001</v>
      </c>
      <c r="T18" s="150">
        <v>38846</v>
      </c>
      <c r="U18" s="150">
        <v>25268.5</v>
      </c>
      <c r="V18" s="150">
        <v>76406.600000000006</v>
      </c>
      <c r="W18" s="155">
        <v>140521.1</v>
      </c>
    </row>
    <row r="19" spans="1:23" ht="15" customHeight="1" x14ac:dyDescent="0.25">
      <c r="K19" s="10" t="s">
        <v>137</v>
      </c>
      <c r="L19" s="150">
        <f>AVERAGE(L14:L18)</f>
        <v>6067.12</v>
      </c>
      <c r="M19" s="150">
        <f t="shared" ref="M19:V19" si="0">AVERAGE(M14:M18)</f>
        <v>18486.560000000001</v>
      </c>
      <c r="N19" s="150">
        <f t="shared" si="0"/>
        <v>5493.04</v>
      </c>
      <c r="O19" s="155">
        <f t="shared" si="0"/>
        <v>30046.720000000001</v>
      </c>
      <c r="P19" s="150">
        <f t="shared" si="0"/>
        <v>131286.54</v>
      </c>
      <c r="Q19" s="150">
        <f t="shared" si="0"/>
        <v>11165.58</v>
      </c>
      <c r="R19" s="150">
        <f t="shared" si="0"/>
        <v>91819.18</v>
      </c>
      <c r="S19" s="155">
        <f t="shared" si="0"/>
        <v>234271.29999999996</v>
      </c>
      <c r="T19" s="150">
        <f t="shared" si="0"/>
        <v>137353.66</v>
      </c>
      <c r="U19" s="150">
        <f t="shared" si="0"/>
        <v>29652.140000000003</v>
      </c>
      <c r="V19" s="150">
        <f t="shared" si="0"/>
        <v>97312.22</v>
      </c>
      <c r="W19" s="155">
        <f>AVERAGE(W14:W18)</f>
        <v>264318.02</v>
      </c>
    </row>
    <row r="21" spans="1:23" x14ac:dyDescent="0.25">
      <c r="A21" s="30"/>
      <c r="B21" s="31"/>
      <c r="C21" s="31"/>
      <c r="D21" s="31"/>
      <c r="E21" s="31"/>
      <c r="F21" s="23"/>
      <c r="G21" s="23"/>
      <c r="H21" s="23"/>
      <c r="I21" s="23"/>
      <c r="J21" s="23"/>
      <c r="K21" s="23"/>
      <c r="L21" s="23"/>
      <c r="M21" s="23"/>
      <c r="N21" s="23"/>
      <c r="O21" s="148"/>
      <c r="P21" s="23"/>
      <c r="Q21" s="23"/>
      <c r="R21" s="23"/>
      <c r="S21" s="23"/>
      <c r="T21" s="23"/>
      <c r="U21" s="23"/>
      <c r="V21" s="23"/>
      <c r="W21" s="23"/>
    </row>
    <row r="22" spans="1:23" x14ac:dyDescent="0.25">
      <c r="A22" s="27"/>
      <c r="B22" s="28"/>
      <c r="C22" s="28"/>
      <c r="D22" s="28"/>
      <c r="E22" s="28"/>
    </row>
    <row r="23" spans="1:23" ht="15.75" x14ac:dyDescent="0.25">
      <c r="A23" s="27"/>
      <c r="B23" s="28"/>
      <c r="C23" s="28"/>
      <c r="D23" s="28"/>
      <c r="E23" s="28"/>
      <c r="K23" s="210" t="s">
        <v>138</v>
      </c>
      <c r="L23" s="217" t="s">
        <v>75</v>
      </c>
      <c r="M23" s="217"/>
      <c r="N23" s="217"/>
      <c r="O23" s="217"/>
      <c r="Q23" s="210" t="s">
        <v>138</v>
      </c>
      <c r="R23" s="218" t="s">
        <v>76</v>
      </c>
      <c r="S23" s="218"/>
      <c r="T23" s="218"/>
      <c r="U23" s="218"/>
    </row>
    <row r="24" spans="1:23" ht="16.5" thickBot="1" x14ac:dyDescent="0.3">
      <c r="B24" s="32"/>
      <c r="C24" s="32"/>
      <c r="D24" s="32"/>
      <c r="E24" s="32"/>
      <c r="K24" s="211"/>
      <c r="L24" s="19">
        <v>1</v>
      </c>
      <c r="M24" s="19">
        <v>2</v>
      </c>
      <c r="N24" s="19">
        <v>64</v>
      </c>
      <c r="O24" s="144" t="s">
        <v>135</v>
      </c>
      <c r="Q24" s="211"/>
      <c r="R24" s="18">
        <v>1</v>
      </c>
      <c r="S24" s="18">
        <v>2</v>
      </c>
      <c r="T24" s="18">
        <v>64</v>
      </c>
      <c r="U24" s="18" t="s">
        <v>135</v>
      </c>
    </row>
    <row r="25" spans="1:23" x14ac:dyDescent="0.25">
      <c r="A25" s="206"/>
      <c r="B25" s="24" t="s">
        <v>132</v>
      </c>
      <c r="C25" s="24" t="s">
        <v>133</v>
      </c>
      <c r="D25" s="24" t="s">
        <v>134</v>
      </c>
      <c r="E25" s="118" t="s">
        <v>135</v>
      </c>
      <c r="K25" s="9">
        <v>1999</v>
      </c>
      <c r="L25" s="9">
        <v>226589</v>
      </c>
      <c r="M25" s="9">
        <v>71863</v>
      </c>
      <c r="N25" s="9">
        <v>106091</v>
      </c>
      <c r="O25" s="65">
        <v>404543</v>
      </c>
      <c r="Q25" s="9">
        <v>1999</v>
      </c>
      <c r="R25" s="156">
        <v>168353.8</v>
      </c>
      <c r="S25" s="156">
        <v>49861.7</v>
      </c>
      <c r="T25" s="156">
        <v>74672.600000000006</v>
      </c>
      <c r="U25" s="156">
        <f t="shared" ref="U25:U26" si="1">SUM(R25:T25)</f>
        <v>292888.09999999998</v>
      </c>
    </row>
    <row r="26" spans="1:23" ht="15.75" thickBot="1" x14ac:dyDescent="0.3">
      <c r="A26" s="207"/>
      <c r="B26" s="208" t="s">
        <v>141</v>
      </c>
      <c r="C26" s="208"/>
      <c r="D26" s="208"/>
      <c r="E26" s="209"/>
      <c r="I26" s="3"/>
      <c r="J26" s="3"/>
      <c r="K26" s="9">
        <v>2000</v>
      </c>
      <c r="L26" s="9">
        <v>313971</v>
      </c>
      <c r="M26" s="9">
        <v>100974</v>
      </c>
      <c r="N26" s="9">
        <v>175724</v>
      </c>
      <c r="O26" s="65">
        <v>590669</v>
      </c>
      <c r="Q26" s="9">
        <v>2000</v>
      </c>
      <c r="R26" s="156">
        <v>231993.8</v>
      </c>
      <c r="S26" s="156">
        <v>69812.5</v>
      </c>
      <c r="T26" s="156">
        <v>123010.9</v>
      </c>
      <c r="U26" s="156">
        <f t="shared" si="1"/>
        <v>424817.19999999995</v>
      </c>
    </row>
    <row r="27" spans="1:23" x14ac:dyDescent="0.25">
      <c r="A27" s="119" t="s">
        <v>131</v>
      </c>
      <c r="B27" s="120">
        <v>397916.4833333334</v>
      </c>
      <c r="C27" s="120">
        <v>573432.78166666673</v>
      </c>
      <c r="D27" s="120">
        <v>209552.79333333333</v>
      </c>
      <c r="E27" s="121">
        <v>1180902.0583333336</v>
      </c>
      <c r="F27" s="143" t="s">
        <v>145</v>
      </c>
      <c r="I27" s="3"/>
      <c r="J27" s="3"/>
      <c r="K27" s="9">
        <v>2001</v>
      </c>
      <c r="L27" s="9">
        <v>282741</v>
      </c>
      <c r="M27" s="9">
        <v>79207</v>
      </c>
      <c r="N27" s="9">
        <v>150712</v>
      </c>
      <c r="O27" s="65">
        <v>512660</v>
      </c>
      <c r="Q27" s="9">
        <v>2001</v>
      </c>
      <c r="R27" s="156">
        <v>208674.1</v>
      </c>
      <c r="S27" s="156">
        <v>54847.7</v>
      </c>
      <c r="T27" s="156">
        <v>106077.7</v>
      </c>
      <c r="U27" s="156">
        <f>SUM(R27:T27)</f>
        <v>369599.5</v>
      </c>
    </row>
    <row r="28" spans="1:23" x14ac:dyDescent="0.25">
      <c r="A28" s="122" t="s">
        <v>75</v>
      </c>
      <c r="B28" s="123">
        <v>89840</v>
      </c>
      <c r="C28" s="123">
        <v>277685.33333333331</v>
      </c>
      <c r="D28" s="123">
        <v>145094.5</v>
      </c>
      <c r="E28" s="124">
        <v>512619.83333333331</v>
      </c>
      <c r="K28" s="9">
        <v>2002</v>
      </c>
      <c r="L28" s="9">
        <v>380603</v>
      </c>
      <c r="M28" s="9">
        <v>119611</v>
      </c>
      <c r="N28" s="9">
        <v>178402</v>
      </c>
      <c r="O28" s="65">
        <v>678616</v>
      </c>
      <c r="Q28" s="9">
        <v>2002</v>
      </c>
      <c r="R28" s="156">
        <v>279333.8</v>
      </c>
      <c r="S28" s="156">
        <v>82159.5</v>
      </c>
      <c r="T28" s="156">
        <v>125316.1</v>
      </c>
      <c r="U28" s="156">
        <f>SUM(R28:T28)</f>
        <v>486809.4</v>
      </c>
    </row>
    <row r="29" spans="1:23" x14ac:dyDescent="0.25">
      <c r="A29" s="119" t="s">
        <v>136</v>
      </c>
      <c r="B29" s="120">
        <v>62417.5</v>
      </c>
      <c r="C29" s="120">
        <v>205907.03333333333</v>
      </c>
      <c r="D29" s="120">
        <v>102629.60000000002</v>
      </c>
      <c r="E29" s="121">
        <v>370954.1333333333</v>
      </c>
      <c r="K29" s="9">
        <v>2003</v>
      </c>
      <c r="L29" s="9">
        <v>247948</v>
      </c>
      <c r="M29" s="9">
        <v>91714</v>
      </c>
      <c r="N29" s="9">
        <v>148580</v>
      </c>
      <c r="O29" s="65">
        <v>488242</v>
      </c>
      <c r="Q29" s="9">
        <v>2003</v>
      </c>
      <c r="R29" s="156">
        <v>185773.8</v>
      </c>
      <c r="S29" s="156">
        <v>64110.400000000001</v>
      </c>
      <c r="T29" s="156">
        <v>105838.8</v>
      </c>
      <c r="U29" s="156">
        <f>SUM(R29:T29)</f>
        <v>355723</v>
      </c>
    </row>
    <row r="30" spans="1:23" x14ac:dyDescent="0.25">
      <c r="A30" s="122" t="s">
        <v>139</v>
      </c>
      <c r="B30" s="123">
        <v>9104.7500000000018</v>
      </c>
      <c r="C30" s="123">
        <v>30961.350000000002</v>
      </c>
      <c r="D30" s="123">
        <v>25861.05</v>
      </c>
      <c r="E30" s="124">
        <v>65927.150000000009</v>
      </c>
      <c r="K30" s="9">
        <v>2004</v>
      </c>
      <c r="L30" s="9">
        <v>214260</v>
      </c>
      <c r="M30" s="9">
        <v>75671</v>
      </c>
      <c r="N30" s="9">
        <v>111058</v>
      </c>
      <c r="O30" s="65">
        <v>400989</v>
      </c>
      <c r="Q30" s="9">
        <v>2004</v>
      </c>
      <c r="R30" s="156">
        <v>161312.9</v>
      </c>
      <c r="S30" s="156">
        <v>53713.2</v>
      </c>
      <c r="T30" s="156">
        <v>80861.5</v>
      </c>
      <c r="U30" s="156">
        <f>SUM(R30:T30)</f>
        <v>295887.59999999998</v>
      </c>
    </row>
    <row r="31" spans="1:23" ht="15.75" thickBot="1" x14ac:dyDescent="0.3">
      <c r="A31" s="125" t="s">
        <v>140</v>
      </c>
      <c r="B31" s="26">
        <v>3785.65</v>
      </c>
      <c r="C31" s="26">
        <v>46432.049999999996</v>
      </c>
      <c r="D31" s="26">
        <v>36653.1</v>
      </c>
      <c r="E31" s="126">
        <v>86870.799999999988</v>
      </c>
      <c r="K31" s="9" t="s">
        <v>137</v>
      </c>
      <c r="L31" s="9">
        <f>AVERAGE(L25:L30)</f>
        <v>277685.33333333331</v>
      </c>
      <c r="M31" s="9">
        <f>AVERAGE(M25:M30)</f>
        <v>89840</v>
      </c>
      <c r="N31" s="9">
        <f>AVERAGE(N25:N30)</f>
        <v>145094.5</v>
      </c>
      <c r="O31" s="65">
        <f>AVERAGE(O25:O30)</f>
        <v>512619.83333333331</v>
      </c>
      <c r="Q31" s="9" t="s">
        <v>137</v>
      </c>
      <c r="R31" s="150">
        <f>AVERAGE(R25:R30)</f>
        <v>205907.03333333333</v>
      </c>
      <c r="S31" s="150">
        <f>AVERAGE(S25:S30)</f>
        <v>62417.5</v>
      </c>
      <c r="T31" s="150">
        <f>AVERAGE(T25:T30)</f>
        <v>102629.60000000002</v>
      </c>
      <c r="U31" s="150">
        <f>AVERAGE(U25:U30)</f>
        <v>370954.1333333333</v>
      </c>
    </row>
    <row r="34" spans="11:23" x14ac:dyDescent="0.25">
      <c r="K34" s="210" t="s">
        <v>138</v>
      </c>
      <c r="L34" s="212" t="s">
        <v>67</v>
      </c>
      <c r="M34" s="212"/>
      <c r="N34" s="212"/>
      <c r="O34" s="212"/>
      <c r="P34" s="213" t="s">
        <v>66</v>
      </c>
      <c r="Q34" s="213"/>
      <c r="R34" s="213"/>
      <c r="S34" s="213"/>
      <c r="T34" s="214" t="s">
        <v>65</v>
      </c>
      <c r="U34" s="214"/>
      <c r="V34" s="214"/>
      <c r="W34" s="214"/>
    </row>
    <row r="35" spans="11:23" x14ac:dyDescent="0.25">
      <c r="K35" s="211"/>
      <c r="L35" s="20">
        <v>1</v>
      </c>
      <c r="M35" s="20">
        <v>2</v>
      </c>
      <c r="N35" s="20">
        <v>64</v>
      </c>
      <c r="O35" s="146" t="s">
        <v>135</v>
      </c>
      <c r="P35" s="21">
        <v>1</v>
      </c>
      <c r="Q35" s="21">
        <v>2</v>
      </c>
      <c r="R35" s="21">
        <v>64</v>
      </c>
      <c r="S35" s="21" t="s">
        <v>135</v>
      </c>
      <c r="T35" s="17">
        <v>1</v>
      </c>
      <c r="U35" s="17">
        <v>2</v>
      </c>
      <c r="V35" s="17">
        <v>64</v>
      </c>
      <c r="W35" s="17" t="s">
        <v>135</v>
      </c>
    </row>
    <row r="36" spans="11:23" x14ac:dyDescent="0.25">
      <c r="K36" s="9">
        <v>1999</v>
      </c>
      <c r="L36" s="157">
        <v>4650.1000000000004</v>
      </c>
      <c r="M36" s="157">
        <v>494.6</v>
      </c>
      <c r="N36" s="157">
        <v>194.4</v>
      </c>
      <c r="O36" s="149">
        <f t="shared" ref="O36:O41" si="2">SUM(L36:N36)</f>
        <v>5339.1</v>
      </c>
      <c r="P36" s="157">
        <v>86570.4</v>
      </c>
      <c r="Q36" s="157">
        <v>4478.3999999999996</v>
      </c>
      <c r="R36" s="157">
        <v>22009.200000000001</v>
      </c>
      <c r="S36" s="149">
        <f t="shared" ref="S36:S41" si="3">SUM(P36:R36)</f>
        <v>113057.99999999999</v>
      </c>
      <c r="T36" s="65">
        <f t="shared" ref="T36:V41" si="4">P36+L36</f>
        <v>91220.5</v>
      </c>
      <c r="U36" s="65">
        <f t="shared" si="4"/>
        <v>4973</v>
      </c>
      <c r="V36" s="65">
        <f t="shared" si="4"/>
        <v>22203.600000000002</v>
      </c>
      <c r="W36" s="147">
        <f t="shared" ref="W36:W41" si="5">SUM(T36:V36)</f>
        <v>118397.1</v>
      </c>
    </row>
    <row r="37" spans="11:23" x14ac:dyDescent="0.25">
      <c r="K37" s="9">
        <v>2000</v>
      </c>
      <c r="L37" s="157">
        <v>24327.9</v>
      </c>
      <c r="M37" s="157">
        <v>4296.6000000000004</v>
      </c>
      <c r="N37" s="157">
        <v>17275.2</v>
      </c>
      <c r="O37" s="149">
        <f t="shared" si="2"/>
        <v>45899.7</v>
      </c>
      <c r="P37" s="157">
        <v>36358.699999999997</v>
      </c>
      <c r="Q37" s="157">
        <v>3921.7</v>
      </c>
      <c r="R37" s="157">
        <v>21325.599999999999</v>
      </c>
      <c r="S37" s="149">
        <f t="shared" si="3"/>
        <v>61605.999999999993</v>
      </c>
      <c r="T37" s="65">
        <f t="shared" si="4"/>
        <v>60686.6</v>
      </c>
      <c r="U37" s="65">
        <f t="shared" si="4"/>
        <v>8218.2999999999993</v>
      </c>
      <c r="V37" s="65">
        <f t="shared" si="4"/>
        <v>38600.800000000003</v>
      </c>
      <c r="W37" s="147">
        <f t="shared" si="5"/>
        <v>107505.7</v>
      </c>
    </row>
    <row r="38" spans="11:23" x14ac:dyDescent="0.25">
      <c r="K38" s="9">
        <v>2001</v>
      </c>
      <c r="L38" s="157">
        <v>20837.5</v>
      </c>
      <c r="M38" s="157">
        <v>4238</v>
      </c>
      <c r="N38" s="157">
        <v>18754.2</v>
      </c>
      <c r="O38" s="149">
        <f t="shared" si="2"/>
        <v>43829.7</v>
      </c>
      <c r="P38" s="157">
        <v>101045.9</v>
      </c>
      <c r="Q38" s="157">
        <v>11189.2</v>
      </c>
      <c r="R38" s="157">
        <v>43191.3</v>
      </c>
      <c r="S38" s="149">
        <f t="shared" si="3"/>
        <v>155426.4</v>
      </c>
      <c r="T38" s="65">
        <f t="shared" si="4"/>
        <v>121883.4</v>
      </c>
      <c r="U38" s="65">
        <f t="shared" si="4"/>
        <v>15427.2</v>
      </c>
      <c r="V38" s="65">
        <f t="shared" si="4"/>
        <v>61945.5</v>
      </c>
      <c r="W38" s="147">
        <f t="shared" si="5"/>
        <v>199256.1</v>
      </c>
    </row>
    <row r="39" spans="11:23" x14ac:dyDescent="0.25">
      <c r="K39" s="9">
        <v>2002</v>
      </c>
      <c r="L39" s="157">
        <v>36424.199999999997</v>
      </c>
      <c r="M39" s="157">
        <v>9493.7000000000007</v>
      </c>
      <c r="N39" s="157">
        <v>45765.5</v>
      </c>
      <c r="O39" s="149">
        <f t="shared" si="2"/>
        <v>91683.4</v>
      </c>
      <c r="P39" s="157">
        <v>21332.5</v>
      </c>
      <c r="Q39" s="157">
        <v>1018.9</v>
      </c>
      <c r="R39" s="157">
        <v>23434.1</v>
      </c>
      <c r="S39" s="149">
        <f t="shared" si="3"/>
        <v>45785.5</v>
      </c>
      <c r="T39" s="65">
        <f t="shared" si="4"/>
        <v>57756.7</v>
      </c>
      <c r="U39" s="65">
        <f t="shared" si="4"/>
        <v>10512.6</v>
      </c>
      <c r="V39" s="65">
        <f t="shared" si="4"/>
        <v>69199.600000000006</v>
      </c>
      <c r="W39" s="147">
        <f t="shared" si="5"/>
        <v>137468.90000000002</v>
      </c>
    </row>
    <row r="40" spans="11:23" x14ac:dyDescent="0.25">
      <c r="K40" s="9">
        <v>2003</v>
      </c>
      <c r="L40" s="157">
        <v>46344.5</v>
      </c>
      <c r="M40" s="157">
        <v>17354.7</v>
      </c>
      <c r="N40" s="157">
        <v>34031.699999999997</v>
      </c>
      <c r="O40" s="149">
        <f t="shared" si="2"/>
        <v>97730.9</v>
      </c>
      <c r="P40" s="157">
        <v>18891.3</v>
      </c>
      <c r="Q40" s="157">
        <v>1397.3</v>
      </c>
      <c r="R40" s="157">
        <v>46052.9</v>
      </c>
      <c r="S40" s="149">
        <f t="shared" si="3"/>
        <v>66341.5</v>
      </c>
      <c r="T40" s="65">
        <f t="shared" si="4"/>
        <v>65235.8</v>
      </c>
      <c r="U40" s="65">
        <f t="shared" si="4"/>
        <v>18752</v>
      </c>
      <c r="V40" s="65">
        <f t="shared" si="4"/>
        <v>80084.600000000006</v>
      </c>
      <c r="W40" s="147">
        <f t="shared" si="5"/>
        <v>164072.40000000002</v>
      </c>
    </row>
    <row r="41" spans="11:23" x14ac:dyDescent="0.25">
      <c r="K41" s="9">
        <v>2004</v>
      </c>
      <c r="L41" s="157">
        <v>53183.9</v>
      </c>
      <c r="M41" s="157">
        <v>18750.900000000001</v>
      </c>
      <c r="N41" s="157">
        <v>39145.300000000003</v>
      </c>
      <c r="O41" s="149">
        <f t="shared" si="2"/>
        <v>111080.1</v>
      </c>
      <c r="P41" s="157">
        <v>14393.5</v>
      </c>
      <c r="Q41" s="157">
        <v>708.4</v>
      </c>
      <c r="R41" s="157">
        <v>63905.5</v>
      </c>
      <c r="S41" s="149">
        <f t="shared" si="3"/>
        <v>79007.399999999994</v>
      </c>
      <c r="T41" s="65">
        <f t="shared" si="4"/>
        <v>67577.399999999994</v>
      </c>
      <c r="U41" s="65">
        <f t="shared" si="4"/>
        <v>19459.300000000003</v>
      </c>
      <c r="V41" s="65">
        <f t="shared" si="4"/>
        <v>103050.8</v>
      </c>
      <c r="W41" s="147">
        <f t="shared" si="5"/>
        <v>190087.5</v>
      </c>
    </row>
    <row r="42" spans="11:23" x14ac:dyDescent="0.25">
      <c r="K42" s="9" t="s">
        <v>137</v>
      </c>
      <c r="L42" s="65">
        <f>AVERAGE(L36:L41)</f>
        <v>30961.350000000002</v>
      </c>
      <c r="M42" s="65">
        <f t="shared" ref="M42" si="6">AVERAGE(M36:M41)</f>
        <v>9104.7500000000018</v>
      </c>
      <c r="N42" s="65">
        <f t="shared" ref="N42" si="7">AVERAGE(N36:N41)</f>
        <v>25861.05</v>
      </c>
      <c r="O42" s="147">
        <f t="shared" ref="O42" si="8">AVERAGE(O36:O41)</f>
        <v>65927.150000000009</v>
      </c>
      <c r="P42" s="65">
        <f t="shared" ref="P42" si="9">AVERAGE(P36:P41)</f>
        <v>46432.049999999996</v>
      </c>
      <c r="Q42" s="65">
        <f t="shared" ref="Q42" si="10">AVERAGE(Q36:Q41)</f>
        <v>3785.65</v>
      </c>
      <c r="R42" s="65">
        <f t="shared" ref="R42" si="11">AVERAGE(R36:R41)</f>
        <v>36653.1</v>
      </c>
      <c r="S42" s="147">
        <f t="shared" ref="S42" si="12">AVERAGE(S36:S41)</f>
        <v>86870.799999999988</v>
      </c>
      <c r="T42" s="65">
        <f t="shared" ref="T42" si="13">AVERAGE(T36:T41)</f>
        <v>77393.400000000009</v>
      </c>
      <c r="U42" s="65">
        <f t="shared" ref="U42" si="14">AVERAGE(U36:U41)</f>
        <v>12890.4</v>
      </c>
      <c r="V42" s="65">
        <f t="shared" ref="V42" si="15">AVERAGE(V36:V41)</f>
        <v>62514.149999999994</v>
      </c>
      <c r="W42" s="147">
        <f t="shared" ref="W42" si="16">AVERAGE(W36:W41)</f>
        <v>152797.95000000001</v>
      </c>
    </row>
  </sheetData>
  <mergeCells count="22">
    <mergeCell ref="R2:U2"/>
    <mergeCell ref="K12:K13"/>
    <mergeCell ref="Q2:Q3"/>
    <mergeCell ref="L2:O2"/>
    <mergeCell ref="K2:K3"/>
    <mergeCell ref="L12:O12"/>
    <mergeCell ref="P12:S12"/>
    <mergeCell ref="L34:O34"/>
    <mergeCell ref="P34:S34"/>
    <mergeCell ref="T34:W34"/>
    <mergeCell ref="A12:A13"/>
    <mergeCell ref="B13:E13"/>
    <mergeCell ref="K23:K24"/>
    <mergeCell ref="T12:W12"/>
    <mergeCell ref="L23:O23"/>
    <mergeCell ref="Q23:Q24"/>
    <mergeCell ref="R23:U23"/>
    <mergeCell ref="A4:A5"/>
    <mergeCell ref="B5:E5"/>
    <mergeCell ref="A25:A26"/>
    <mergeCell ref="B26:E26"/>
    <mergeCell ref="K34:K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Pumping_GWCU</vt:lpstr>
      <vt:lpstr>AugmentationRequirement</vt:lpstr>
      <vt:lpstr>CombinedRecharge</vt:lpstr>
      <vt:lpstr>AugSupplyvsReq</vt:lpstr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Gerstle,Pia</cp:lastModifiedBy>
  <cp:lastPrinted>2013-10-22T21:33:22Z</cp:lastPrinted>
  <dcterms:created xsi:type="dcterms:W3CDTF">2013-09-05T15:16:01Z</dcterms:created>
  <dcterms:modified xsi:type="dcterms:W3CDTF">2013-12-19T18:08:14Z</dcterms:modified>
</cp:coreProperties>
</file>